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oteborgonline.sharepoint.com/sites/07b4/Delade dokument/General/Återremiss Gods- och frakttrafiken/Svar på återremiss/Svar återremiss inkl alla bilagor/"/>
    </mc:Choice>
  </mc:AlternateContent>
  <xr:revisionPtr revIDLastSave="40" documentId="8_{B9D549D9-1FC6-4B14-84ED-165FC3A20DCE}" xr6:coauthVersionLast="47" xr6:coauthVersionMax="47" xr10:uidLastSave="{DD65337C-E2CC-4765-B61F-8931FCE5C28B}"/>
  <bookViews>
    <workbookView xWindow="1152" yWindow="1152" windowWidth="17280" windowHeight="9468" activeTab="1" xr2:uid="{1C1B1882-612E-4F8B-9D66-8EF8CC7B5346}"/>
  </bookViews>
  <sheets>
    <sheet name="4a 1 vs 4 fordon" sheetId="3" r:id="rId1"/>
    <sheet name="4b underlag mängdrabat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F16" i="3"/>
  <c r="H15" i="3"/>
  <c r="H16" i="3" s="1"/>
  <c r="H14" i="3"/>
  <c r="S11" i="3"/>
  <c r="R11" i="3"/>
  <c r="O11" i="3"/>
  <c r="N11" i="3"/>
  <c r="K11" i="3"/>
  <c r="J11" i="3"/>
  <c r="G11" i="3"/>
  <c r="F11" i="3"/>
  <c r="D11" i="3"/>
  <c r="C11" i="3"/>
  <c r="B11" i="3"/>
  <c r="T10" i="3"/>
  <c r="T11" i="3" s="1"/>
  <c r="P10" i="3"/>
  <c r="L10" i="3"/>
  <c r="H10" i="3"/>
  <c r="H11" i="3" s="1"/>
  <c r="D10" i="3"/>
  <c r="T9" i="3"/>
  <c r="P9" i="3"/>
  <c r="P11" i="3" s="1"/>
  <c r="L9" i="3"/>
  <c r="L11" i="3" s="1"/>
  <c r="H9" i="3"/>
  <c r="D9" i="3"/>
  <c r="S6" i="3"/>
  <c r="R6" i="3"/>
  <c r="O6" i="3"/>
  <c r="N6" i="3"/>
  <c r="K6" i="3"/>
  <c r="J6" i="3"/>
  <c r="G6" i="3"/>
  <c r="F6" i="3"/>
  <c r="D6" i="3"/>
  <c r="C6" i="3"/>
  <c r="B6" i="3"/>
  <c r="T5" i="3"/>
  <c r="P5" i="3"/>
  <c r="L5" i="3"/>
  <c r="H5" i="3"/>
  <c r="H6" i="3" s="1"/>
  <c r="D5" i="3"/>
  <c r="T4" i="3"/>
  <c r="T6" i="3" s="1"/>
  <c r="P4" i="3"/>
  <c r="P6" i="3" s="1"/>
  <c r="L4" i="3"/>
  <c r="L6" i="3" s="1"/>
  <c r="H4" i="3"/>
  <c r="D4" i="3"/>
  <c r="C30" i="2"/>
  <c r="C16" i="2"/>
  <c r="R12" i="2"/>
  <c r="G9" i="2"/>
  <c r="G10" i="2" s="1"/>
  <c r="C32" i="2" l="1"/>
  <c r="H9" i="2"/>
  <c r="H10" i="2" l="1"/>
  <c r="I9" i="2"/>
  <c r="I10" i="2" l="1"/>
  <c r="J9" i="2"/>
  <c r="K9" i="2" l="1"/>
  <c r="J10" i="2"/>
  <c r="L9" i="2" l="1"/>
  <c r="K10" i="2"/>
  <c r="L10" i="2" l="1"/>
  <c r="M9" i="2"/>
  <c r="M10" i="2" l="1"/>
  <c r="N9" i="2"/>
  <c r="O9" i="2" l="1"/>
  <c r="N10" i="2"/>
  <c r="O10" i="2" l="1"/>
  <c r="P9" i="2"/>
  <c r="P10" i="2" l="1"/>
  <c r="Q9" i="2"/>
  <c r="Q10" i="2" l="1"/>
  <c r="R9" i="2"/>
  <c r="R10" i="2" s="1"/>
  <c r="R14" i="2" l="1"/>
  <c r="H16" i="2" s="1"/>
  <c r="H32" i="2" l="1"/>
</calcChain>
</file>

<file path=xl/sharedStrings.xml><?xml version="1.0" encoding="utf-8"?>
<sst xmlns="http://schemas.openxmlformats.org/spreadsheetml/2006/main" count="65" uniqueCount="49">
  <si>
    <t>Vad kostar det med gamla resp nya taxan ToR och vad blir skillnaden när man tar bort mängdrabatten?</t>
  </si>
  <si>
    <t>Tur och Retur, Boggielastbil</t>
  </si>
  <si>
    <t>Asperö</t>
  </si>
  <si>
    <t>4 fordon</t>
  </si>
  <si>
    <t>Styck</t>
  </si>
  <si>
    <t>Brännö Rödsten</t>
  </si>
  <si>
    <t>Styrsö Bratten</t>
  </si>
  <si>
    <t>Donsö</t>
  </si>
  <si>
    <t>Vrångö</t>
  </si>
  <si>
    <t>Nuvarande taxa</t>
  </si>
  <si>
    <t>Förslag till ny taxa</t>
  </si>
  <si>
    <t>Skillnad</t>
  </si>
  <si>
    <t>LL/skåpbil</t>
  </si>
  <si>
    <t>Antal tillfällen under 2023 då färjan varit uppbokad till 70 procent eller mer av en och samma beställare. Dessa ligger till grund för nedanstående beskrivning av omfattning av mängdrabatten och beräknat utefter att varje förbokning omfattar fyra fordon.</t>
  </si>
  <si>
    <t>För denna beräkning har vi valt att inkludera boggielastbil, lätt lastbil och lastbil. Det gör dock ingen skillnad på andelen totalt som omfattas av mängdrabatt</t>
  </si>
  <si>
    <t>Antal per bokning</t>
  </si>
  <si>
    <t>jan</t>
  </si>
  <si>
    <t>feb</t>
  </si>
  <si>
    <t>mars</t>
  </si>
  <si>
    <t>april</t>
  </si>
  <si>
    <t>maj</t>
  </si>
  <si>
    <t>juni</t>
  </si>
  <si>
    <t>juli</t>
  </si>
  <si>
    <t>aug</t>
  </si>
  <si>
    <t>sept</t>
  </si>
  <si>
    <t>okt</t>
  </si>
  <si>
    <t>nov</t>
  </si>
  <si>
    <t>dec</t>
  </si>
  <si>
    <t>Bokade tillfällen</t>
  </si>
  <si>
    <t>Antal fordon</t>
  </si>
  <si>
    <t>Subtotal</t>
  </si>
  <si>
    <t>Fordon med mängdrabatt</t>
  </si>
  <si>
    <t>Nedanstående fordonstyper har exkluderats från beräkningen</t>
  </si>
  <si>
    <t>PB</t>
  </si>
  <si>
    <t>PB+SLÄP</t>
  </si>
  <si>
    <t>SLÄP</t>
  </si>
  <si>
    <t>TRIDEM</t>
  </si>
  <si>
    <t>MC</t>
  </si>
  <si>
    <t>Tom kolumn</t>
  </si>
  <si>
    <t>LB+SLÄP</t>
  </si>
  <si>
    <t>BL+SLÄP</t>
  </si>
  <si>
    <t>LL+SLÄP</t>
  </si>
  <si>
    <t>EM</t>
  </si>
  <si>
    <t>Totalt antal fordon</t>
  </si>
  <si>
    <t xml:space="preserve">Fordon med mängdrabatt </t>
  </si>
  <si>
    <t>Boggielastbil</t>
  </si>
  <si>
    <t>Lätt lastbil</t>
  </si>
  <si>
    <t>Lastbil</t>
  </si>
  <si>
    <t>Fel i nuvarande prislista, tur och retur till Brännö är dyrare än två enkelresor, vilket visas här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</si>
</sst>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r&quot;"/>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b/>
      <i/>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i/>
      <sz val="11"/>
      <color rgb="FF00B050"/>
      <name val="Calibri"/>
      <family val="2"/>
      <scheme val="minor"/>
    </font>
    <font>
      <b/>
      <sz val="11"/>
      <color rgb="FF00B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auto="1"/>
      </right>
      <top style="thin">
        <color auto="1"/>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4" fillId="0" borderId="0" xfId="0" applyFont="1"/>
    <xf numFmtId="0" fontId="0" fillId="2" borderId="0" xfId="0" applyFill="1" applyAlignment="1">
      <alignment wrapText="1"/>
    </xf>
    <xf numFmtId="0" fontId="0" fillId="2" borderId="1" xfId="0" applyFill="1" applyBorder="1" applyAlignment="1">
      <alignment horizontal="center"/>
    </xf>
    <xf numFmtId="0" fontId="0" fillId="2" borderId="2" xfId="0" applyFill="1" applyBorder="1" applyAlignment="1">
      <alignment horizontal="center"/>
    </xf>
    <xf numFmtId="0" fontId="4" fillId="2" borderId="3" xfId="0" applyFont="1" applyFill="1" applyBorder="1" applyAlignment="1">
      <alignment horizontal="center"/>
    </xf>
    <xf numFmtId="0" fontId="3" fillId="2" borderId="1" xfId="0" applyFont="1" applyFill="1" applyBorder="1" applyAlignment="1">
      <alignment horizontal="center"/>
    </xf>
    <xf numFmtId="0" fontId="0" fillId="2" borderId="2" xfId="0" applyFill="1" applyBorder="1" applyAlignment="1">
      <alignment horizontal="center" wrapText="1"/>
    </xf>
    <xf numFmtId="0" fontId="0" fillId="2" borderId="1" xfId="0" applyFill="1" applyBorder="1"/>
    <xf numFmtId="164" fontId="0" fillId="0" borderId="4" xfId="0" applyNumberFormat="1" applyBorder="1"/>
    <xf numFmtId="164" fontId="0" fillId="0" borderId="0" xfId="0" applyNumberFormat="1"/>
    <xf numFmtId="164" fontId="4" fillId="0" borderId="5" xfId="0" applyNumberFormat="1" applyFont="1" applyBorder="1"/>
    <xf numFmtId="164" fontId="3" fillId="0" borderId="4" xfId="0" applyNumberFormat="1" applyFont="1" applyBorder="1"/>
    <xf numFmtId="0" fontId="0" fillId="0" borderId="4" xfId="0" applyBorder="1"/>
    <xf numFmtId="0" fontId="0" fillId="0" borderId="6" xfId="0" applyBorder="1"/>
    <xf numFmtId="164" fontId="0" fillId="0" borderId="7" xfId="0" applyNumberFormat="1" applyBorder="1"/>
    <xf numFmtId="164" fontId="0" fillId="0" borderId="6" xfId="0" applyNumberFormat="1" applyBorder="1"/>
    <xf numFmtId="164" fontId="4" fillId="0" borderId="8" xfId="0" applyNumberFormat="1" applyFont="1" applyBorder="1"/>
    <xf numFmtId="164" fontId="3" fillId="0" borderId="7" xfId="0" applyNumberFormat="1" applyFont="1" applyBorder="1"/>
    <xf numFmtId="0" fontId="0" fillId="0" borderId="7" xfId="0" applyBorder="1"/>
    <xf numFmtId="0" fontId="5" fillId="0" borderId="0" xfId="0" applyFont="1"/>
    <xf numFmtId="164" fontId="6" fillId="0" borderId="4" xfId="0" applyNumberFormat="1" applyFont="1" applyBorder="1"/>
    <xf numFmtId="164" fontId="6" fillId="0" borderId="0" xfId="0" applyNumberFormat="1" applyFont="1"/>
    <xf numFmtId="164" fontId="6" fillId="0" borderId="5" xfId="0" applyNumberFormat="1" applyFont="1" applyBorder="1"/>
    <xf numFmtId="0" fontId="5" fillId="0" borderId="4" xfId="0" applyFont="1" applyBorder="1"/>
    <xf numFmtId="0" fontId="0" fillId="2" borderId="0" xfId="0" applyFill="1"/>
    <xf numFmtId="0" fontId="0" fillId="2" borderId="4" xfId="0" applyFill="1" applyBorder="1"/>
    <xf numFmtId="0" fontId="2" fillId="2" borderId="5" xfId="0" applyFont="1" applyFill="1" applyBorder="1"/>
    <xf numFmtId="0" fontId="4" fillId="2" borderId="5" xfId="0" applyFont="1" applyFill="1" applyBorder="1"/>
    <xf numFmtId="0" fontId="0" fillId="2" borderId="5" xfId="0" applyFill="1" applyBorder="1"/>
    <xf numFmtId="164" fontId="4" fillId="0" borderId="4" xfId="0" applyNumberFormat="1" applyFont="1" applyBorder="1"/>
    <xf numFmtId="164" fontId="4" fillId="0" borderId="0" xfId="0" applyNumberFormat="1" applyFont="1"/>
    <xf numFmtId="0" fontId="4" fillId="0" borderId="8" xfId="0" applyFont="1" applyBorder="1"/>
    <xf numFmtId="0" fontId="0" fillId="0" borderId="8" xfId="0" applyBorder="1"/>
    <xf numFmtId="0" fontId="3" fillId="0" borderId="0" xfId="0" applyFont="1"/>
    <xf numFmtId="0" fontId="0" fillId="0" borderId="0" xfId="0" applyAlignment="1">
      <alignment wrapText="1"/>
    </xf>
    <xf numFmtId="0" fontId="3" fillId="0" borderId="0" xfId="0" applyFont="1" applyAlignment="1">
      <alignment wrapText="1"/>
    </xf>
    <xf numFmtId="0" fontId="3" fillId="0" borderId="0" xfId="0" applyFont="1" applyAlignment="1">
      <alignment horizontal="center"/>
    </xf>
    <xf numFmtId="0" fontId="7" fillId="3" borderId="0" xfId="0" applyFont="1" applyFill="1"/>
    <xf numFmtId="0" fontId="8" fillId="3" borderId="0" xfId="0" applyFont="1" applyFill="1"/>
    <xf numFmtId="9" fontId="7" fillId="3" borderId="0" xfId="1" applyFont="1" applyFill="1"/>
    <xf numFmtId="0" fontId="9" fillId="4" borderId="0" xfId="0" applyFont="1" applyFill="1"/>
    <xf numFmtId="0" fontId="3" fillId="2" borderId="0" xfId="0" applyFont="1" applyFill="1"/>
    <xf numFmtId="9" fontId="3" fillId="2" borderId="0" xfId="1" applyFont="1" applyFill="1"/>
    <xf numFmtId="0" fontId="0" fillId="0" borderId="0" xfId="0" applyAlignment="1">
      <alignment horizontal="left" wrapText="1"/>
    </xf>
    <xf numFmtId="0" fontId="0" fillId="0" borderId="0" xfId="0" applyAlignment="1">
      <alignment horizontal="left"/>
    </xf>
    <xf numFmtId="164" fontId="10" fillId="0" borderId="0" xfId="0" applyNumberFormat="1" applyFont="1"/>
    <xf numFmtId="164" fontId="11" fillId="0" borderId="0" xfId="0" applyNumberFormat="1" applyFont="1"/>
    <xf numFmtId="0" fontId="2" fillId="0" borderId="5" xfId="0" applyFont="1" applyBorder="1"/>
    <xf numFmtId="0" fontId="0" fillId="2" borderId="17" xfId="0" applyFill="1" applyBorder="1"/>
    <xf numFmtId="0" fontId="0" fillId="2" borderId="18" xfId="0" applyFill="1" applyBorder="1"/>
    <xf numFmtId="0" fontId="0" fillId="0" borderId="5" xfId="0" applyBorder="1"/>
    <xf numFmtId="164" fontId="0" fillId="0" borderId="9" xfId="0" applyNumberFormat="1" applyBorder="1"/>
    <xf numFmtId="164" fontId="0" fillId="0" borderId="10" xfId="0" applyNumberFormat="1" applyBorder="1"/>
    <xf numFmtId="164" fontId="4" fillId="0" borderId="10" xfId="0" applyNumberFormat="1" applyFont="1" applyBorder="1"/>
    <xf numFmtId="0" fontId="0" fillId="0" borderId="10" xfId="0" applyBorder="1"/>
    <xf numFmtId="164" fontId="0" fillId="0" borderId="19" xfId="0" applyNumberFormat="1" applyBorder="1"/>
    <xf numFmtId="164" fontId="4" fillId="0" borderId="6" xfId="0" applyNumberFormat="1" applyFont="1" applyBorder="1"/>
    <xf numFmtId="0" fontId="5" fillId="0" borderId="20" xfId="0" applyFont="1" applyBorder="1"/>
    <xf numFmtId="0" fontId="0" fillId="0" borderId="21" xfId="0" applyBorder="1"/>
    <xf numFmtId="164" fontId="0" fillId="0" borderId="14" xfId="0" applyNumberFormat="1" applyBorder="1"/>
    <xf numFmtId="164" fontId="4" fillId="0" borderId="15" xfId="0" applyNumberFormat="1" applyFont="1" applyBorder="1"/>
    <xf numFmtId="0" fontId="0" fillId="0" borderId="15" xfId="0" applyBorder="1"/>
    <xf numFmtId="0" fontId="3" fillId="0" borderId="0" xfId="0" applyFont="1"/>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0" xfId="0" applyFill="1" applyAlignment="1">
      <alignment horizontal="center" wrapText="1"/>
    </xf>
    <xf numFmtId="0" fontId="0" fillId="3" borderId="13" xfId="0"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3" fillId="2" borderId="0" xfId="0" applyFont="1" applyFill="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wrapText="1"/>
    </xf>
    <xf numFmtId="0" fontId="3" fillId="0" borderId="0" xfId="0" applyFont="1" applyAlignment="1">
      <alignment horizontal="center"/>
    </xf>
    <xf numFmtId="0" fontId="7" fillId="3" borderId="0" xfId="0" applyFont="1" applyFill="1" applyAlignment="1">
      <alignment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B2A0-E9EB-4A3E-AC2E-DD335A8CF1DC}">
  <sheetPr>
    <tabColor theme="4"/>
  </sheetPr>
  <dimension ref="A1:T16"/>
  <sheetViews>
    <sheetView workbookViewId="0">
      <selection activeCell="T13" sqref="T13"/>
    </sheetView>
  </sheetViews>
  <sheetFormatPr defaultRowHeight="14.4" x14ac:dyDescent="0.3"/>
  <cols>
    <col min="1" max="1" width="17" bestFit="1" customWidth="1"/>
    <col min="5" max="5" width="5.6640625" customWidth="1"/>
    <col min="9" max="9" width="5.6640625" customWidth="1"/>
    <col min="13" max="13" width="5.6640625" customWidth="1"/>
    <col min="17" max="17" width="5.6640625" customWidth="1"/>
  </cols>
  <sheetData>
    <row r="1" spans="1:20" x14ac:dyDescent="0.3">
      <c r="B1" s="63" t="s">
        <v>0</v>
      </c>
      <c r="C1" s="63"/>
      <c r="D1" s="63"/>
      <c r="E1" s="63"/>
      <c r="F1" s="63"/>
      <c r="G1" s="63"/>
      <c r="H1" s="63"/>
      <c r="I1" s="63"/>
      <c r="J1" s="63"/>
      <c r="K1" s="63"/>
      <c r="L1" s="1"/>
      <c r="P1" s="1"/>
    </row>
    <row r="2" spans="1:20" x14ac:dyDescent="0.3">
      <c r="L2" s="1"/>
      <c r="P2" s="1"/>
    </row>
    <row r="3" spans="1:20" ht="28.8" x14ac:dyDescent="0.3">
      <c r="A3" s="2" t="s">
        <v>1</v>
      </c>
      <c r="B3" s="3" t="s">
        <v>2</v>
      </c>
      <c r="C3" s="4" t="s">
        <v>3</v>
      </c>
      <c r="D3" s="5" t="s">
        <v>4</v>
      </c>
      <c r="E3" s="6"/>
      <c r="F3" s="7" t="s">
        <v>5</v>
      </c>
      <c r="G3" s="4" t="s">
        <v>3</v>
      </c>
      <c r="H3" s="5" t="s">
        <v>4</v>
      </c>
      <c r="I3" s="3"/>
      <c r="J3" s="7" t="s">
        <v>6</v>
      </c>
      <c r="K3" s="4" t="s">
        <v>3</v>
      </c>
      <c r="L3" s="5" t="s">
        <v>4</v>
      </c>
      <c r="M3" s="8"/>
      <c r="N3" s="4" t="s">
        <v>7</v>
      </c>
      <c r="O3" s="4" t="s">
        <v>3</v>
      </c>
      <c r="P3" s="5" t="s">
        <v>4</v>
      </c>
      <c r="Q3" s="3"/>
      <c r="R3" s="4" t="s">
        <v>8</v>
      </c>
      <c r="S3" s="4" t="s">
        <v>3</v>
      </c>
      <c r="T3" s="5" t="s">
        <v>4</v>
      </c>
    </row>
    <row r="4" spans="1:20" x14ac:dyDescent="0.3">
      <c r="A4" t="s">
        <v>9</v>
      </c>
      <c r="B4" s="9">
        <v>520</v>
      </c>
      <c r="C4" s="10">
        <v>900</v>
      </c>
      <c r="D4" s="11">
        <f>C4/4</f>
        <v>225</v>
      </c>
      <c r="E4" s="12"/>
      <c r="F4" s="10">
        <v>820</v>
      </c>
      <c r="G4" s="10">
        <v>1120</v>
      </c>
      <c r="H4" s="11">
        <f>G4/4</f>
        <v>280</v>
      </c>
      <c r="I4" s="9"/>
      <c r="J4" s="10">
        <v>1040</v>
      </c>
      <c r="K4" s="10">
        <v>1250</v>
      </c>
      <c r="L4" s="11">
        <f>K4/4</f>
        <v>312.5</v>
      </c>
      <c r="M4" s="13"/>
      <c r="N4" s="10">
        <v>1340</v>
      </c>
      <c r="O4">
        <v>1790</v>
      </c>
      <c r="P4" s="11">
        <f>O4/4</f>
        <v>447.5</v>
      </c>
      <c r="Q4" s="9"/>
      <c r="R4" s="10">
        <v>1560</v>
      </c>
      <c r="S4" s="10">
        <v>2010</v>
      </c>
      <c r="T4" s="11">
        <f>S4/4</f>
        <v>502.5</v>
      </c>
    </row>
    <row r="5" spans="1:20" x14ac:dyDescent="0.3">
      <c r="A5" s="14" t="s">
        <v>10</v>
      </c>
      <c r="B5" s="15">
        <v>1200</v>
      </c>
      <c r="C5" s="16">
        <v>4800</v>
      </c>
      <c r="D5" s="17">
        <f>C5/4</f>
        <v>1200</v>
      </c>
      <c r="E5" s="18"/>
      <c r="F5" s="16">
        <v>1200</v>
      </c>
      <c r="G5" s="16">
        <v>4800</v>
      </c>
      <c r="H5" s="17">
        <f>G5/4</f>
        <v>1200</v>
      </c>
      <c r="I5" s="15"/>
      <c r="J5" s="16">
        <v>1200</v>
      </c>
      <c r="K5" s="16">
        <v>4800</v>
      </c>
      <c r="L5" s="17">
        <f>K5/4</f>
        <v>1200</v>
      </c>
      <c r="M5" s="19"/>
      <c r="N5" s="16">
        <v>1200</v>
      </c>
      <c r="O5" s="14">
        <v>4800</v>
      </c>
      <c r="P5" s="17">
        <f>O5/4</f>
        <v>1200</v>
      </c>
      <c r="Q5" s="15"/>
      <c r="R5" s="16">
        <v>1200</v>
      </c>
      <c r="S5" s="16">
        <v>4800</v>
      </c>
      <c r="T5" s="17">
        <f>S5/4</f>
        <v>1200</v>
      </c>
    </row>
    <row r="6" spans="1:20" x14ac:dyDescent="0.3">
      <c r="A6" s="20" t="s">
        <v>11</v>
      </c>
      <c r="B6" s="21">
        <f t="shared" ref="B6:C6" si="0">B5-B4</f>
        <v>680</v>
      </c>
      <c r="C6" s="22">
        <f t="shared" si="0"/>
        <v>3900</v>
      </c>
      <c r="D6" s="23">
        <f>D5-D4</f>
        <v>975</v>
      </c>
      <c r="E6" s="24"/>
      <c r="F6" s="22">
        <f t="shared" ref="F6:G6" si="1">F5-F4</f>
        <v>380</v>
      </c>
      <c r="G6" s="22">
        <f t="shared" si="1"/>
        <v>3680</v>
      </c>
      <c r="H6" s="23">
        <f>H5-H4</f>
        <v>920</v>
      </c>
      <c r="I6" s="24"/>
      <c r="J6" s="22">
        <f t="shared" ref="J6:K6" si="2">J5-J4</f>
        <v>160</v>
      </c>
      <c r="K6" s="22">
        <f t="shared" si="2"/>
        <v>3550</v>
      </c>
      <c r="L6" s="23">
        <f>L5-L4</f>
        <v>887.5</v>
      </c>
      <c r="M6" s="21"/>
      <c r="N6" s="46">
        <f t="shared" ref="N6:P6" si="3">N5-N4</f>
        <v>-140</v>
      </c>
      <c r="O6" s="22">
        <f t="shared" si="3"/>
        <v>3010</v>
      </c>
      <c r="P6" s="23">
        <f t="shared" si="3"/>
        <v>752.5</v>
      </c>
      <c r="Q6" s="24"/>
      <c r="R6" s="46">
        <f t="shared" ref="R6:S6" si="4">R5-R4</f>
        <v>-360</v>
      </c>
      <c r="S6" s="22">
        <f t="shared" si="4"/>
        <v>2790</v>
      </c>
      <c r="T6" s="23">
        <f>T5-T4</f>
        <v>697.5</v>
      </c>
    </row>
    <row r="7" spans="1:20" x14ac:dyDescent="0.3">
      <c r="A7" s="20"/>
      <c r="B7" s="21"/>
      <c r="C7" s="22"/>
      <c r="D7" s="23"/>
      <c r="E7" s="24"/>
      <c r="F7" s="22"/>
      <c r="G7" s="22"/>
      <c r="H7" s="23"/>
      <c r="I7" s="24"/>
      <c r="J7" s="22"/>
      <c r="K7" s="22"/>
      <c r="L7" s="23"/>
      <c r="M7" s="21"/>
      <c r="N7" s="22"/>
      <c r="O7" s="22"/>
      <c r="P7" s="23"/>
      <c r="Q7" s="24"/>
      <c r="R7" s="22"/>
      <c r="S7" s="22"/>
      <c r="T7" s="23"/>
    </row>
    <row r="8" spans="1:20" x14ac:dyDescent="0.3">
      <c r="A8" s="25" t="s">
        <v>12</v>
      </c>
      <c r="B8" s="26"/>
      <c r="C8" s="25"/>
      <c r="D8" s="27"/>
      <c r="E8" s="26"/>
      <c r="F8" s="25"/>
      <c r="G8" s="25"/>
      <c r="H8" s="28"/>
      <c r="I8" s="26"/>
      <c r="J8" s="25"/>
      <c r="K8" s="25"/>
      <c r="L8" s="28"/>
      <c r="M8" s="26"/>
      <c r="N8" s="25"/>
      <c r="O8" s="25"/>
      <c r="P8" s="29"/>
      <c r="Q8" s="26"/>
      <c r="R8" s="25"/>
      <c r="S8" s="25"/>
      <c r="T8" s="28"/>
    </row>
    <row r="9" spans="1:20" x14ac:dyDescent="0.3">
      <c r="A9" t="s">
        <v>9</v>
      </c>
      <c r="B9" s="9">
        <v>440</v>
      </c>
      <c r="C9" s="10">
        <v>630</v>
      </c>
      <c r="D9" s="11">
        <f>C9/4</f>
        <v>157.5</v>
      </c>
      <c r="E9" s="9"/>
      <c r="F9" s="10">
        <v>660</v>
      </c>
      <c r="G9" s="10">
        <v>1010</v>
      </c>
      <c r="H9" s="11">
        <f>G9/4</f>
        <v>252.5</v>
      </c>
      <c r="I9" s="9"/>
      <c r="J9" s="10">
        <v>880</v>
      </c>
      <c r="K9" s="10">
        <v>1250</v>
      </c>
      <c r="L9" s="11">
        <f>K9/4</f>
        <v>312.5</v>
      </c>
      <c r="M9" s="9"/>
      <c r="N9" s="10">
        <v>1100</v>
      </c>
      <c r="O9" s="10">
        <v>1630</v>
      </c>
      <c r="P9" s="11">
        <f>O9/4</f>
        <v>407.5</v>
      </c>
      <c r="Q9" s="9"/>
      <c r="R9" s="10">
        <v>1320</v>
      </c>
      <c r="S9" s="10">
        <v>1850</v>
      </c>
      <c r="T9" s="11">
        <f>S9/4</f>
        <v>462.5</v>
      </c>
    </row>
    <row r="10" spans="1:20" x14ac:dyDescent="0.3">
      <c r="A10" s="14" t="s">
        <v>10</v>
      </c>
      <c r="B10" s="15">
        <v>720</v>
      </c>
      <c r="C10" s="16">
        <v>2880</v>
      </c>
      <c r="D10" s="17">
        <f>C10/4</f>
        <v>720</v>
      </c>
      <c r="E10" s="15"/>
      <c r="F10" s="16">
        <v>720</v>
      </c>
      <c r="G10" s="16">
        <v>2880</v>
      </c>
      <c r="H10" s="17">
        <f>G10/4</f>
        <v>720</v>
      </c>
      <c r="I10" s="15"/>
      <c r="J10" s="16">
        <v>720</v>
      </c>
      <c r="K10" s="16">
        <v>2880</v>
      </c>
      <c r="L10" s="17">
        <f>K10/4</f>
        <v>720</v>
      </c>
      <c r="M10" s="15"/>
      <c r="N10" s="16">
        <v>720</v>
      </c>
      <c r="O10" s="16">
        <v>2880</v>
      </c>
      <c r="P10" s="17">
        <f>O10/4</f>
        <v>720</v>
      </c>
      <c r="Q10" s="15"/>
      <c r="R10" s="16">
        <v>720</v>
      </c>
      <c r="S10" s="16">
        <v>2880</v>
      </c>
      <c r="T10" s="17">
        <f>S10/4</f>
        <v>720</v>
      </c>
    </row>
    <row r="11" spans="1:20" x14ac:dyDescent="0.3">
      <c r="A11" s="20" t="s">
        <v>11</v>
      </c>
      <c r="B11" s="30">
        <f t="shared" ref="B11:C11" si="5">B10-B9</f>
        <v>280</v>
      </c>
      <c r="C11" s="31">
        <f t="shared" si="5"/>
        <v>2250</v>
      </c>
      <c r="D11" s="11">
        <f>D10-D9</f>
        <v>562.5</v>
      </c>
      <c r="E11" s="9"/>
      <c r="F11" s="31">
        <f t="shared" ref="F11:G11" si="6">F10-F9</f>
        <v>60</v>
      </c>
      <c r="G11" s="31">
        <f t="shared" si="6"/>
        <v>1870</v>
      </c>
      <c r="H11" s="11">
        <f>H10-H9</f>
        <v>467.5</v>
      </c>
      <c r="I11" s="9"/>
      <c r="J11" s="47">
        <f t="shared" ref="J11:K11" si="7">J10-J9</f>
        <v>-160</v>
      </c>
      <c r="K11" s="31">
        <f t="shared" si="7"/>
        <v>1630</v>
      </c>
      <c r="L11" s="11">
        <f>L10-L9</f>
        <v>407.5</v>
      </c>
      <c r="M11" s="9"/>
      <c r="N11" s="47">
        <f t="shared" ref="N11:O11" si="8">N10-N9</f>
        <v>-380</v>
      </c>
      <c r="O11" s="31">
        <f t="shared" si="8"/>
        <v>1250</v>
      </c>
      <c r="P11" s="11">
        <f>P10-P9</f>
        <v>312.5</v>
      </c>
      <c r="Q11" s="9"/>
      <c r="R11" s="47">
        <f t="shared" ref="R11:S11" si="9">R10-R9</f>
        <v>-600</v>
      </c>
      <c r="S11" s="31">
        <f t="shared" si="9"/>
        <v>1030</v>
      </c>
      <c r="T11" s="11">
        <f>T10-T9</f>
        <v>257.5</v>
      </c>
    </row>
    <row r="12" spans="1:20" x14ac:dyDescent="0.3">
      <c r="B12" s="13"/>
      <c r="D12" s="48"/>
      <c r="E12" s="19"/>
      <c r="F12" s="14"/>
      <c r="G12" s="14"/>
      <c r="H12" s="32"/>
      <c r="I12" s="19"/>
      <c r="J12" s="14"/>
      <c r="K12" s="14"/>
      <c r="L12" s="32"/>
      <c r="M12" s="19"/>
      <c r="N12" s="14"/>
      <c r="O12" s="14"/>
      <c r="P12" s="32"/>
      <c r="Q12" s="19"/>
      <c r="R12" s="14"/>
      <c r="S12" s="14"/>
      <c r="T12" s="33"/>
    </row>
    <row r="13" spans="1:20" ht="15" thickBot="1" x14ac:dyDescent="0.35">
      <c r="A13" s="29" t="s">
        <v>12</v>
      </c>
      <c r="B13" s="25"/>
      <c r="C13" s="25"/>
      <c r="D13" s="25"/>
      <c r="E13" s="49"/>
      <c r="F13" s="25"/>
      <c r="G13" s="25"/>
      <c r="H13" s="50"/>
      <c r="L13" s="1"/>
      <c r="P13" s="1"/>
    </row>
    <row r="14" spans="1:20" x14ac:dyDescent="0.3">
      <c r="A14" s="51" t="s">
        <v>9</v>
      </c>
      <c r="E14" s="52"/>
      <c r="F14" s="53">
        <v>580</v>
      </c>
      <c r="G14" s="53">
        <v>1010</v>
      </c>
      <c r="H14" s="54">
        <f>G14/4</f>
        <v>252.5</v>
      </c>
      <c r="I14" s="55"/>
      <c r="J14" s="64" t="s">
        <v>48</v>
      </c>
      <c r="K14" s="64"/>
      <c r="L14" s="65"/>
      <c r="P14" s="1"/>
    </row>
    <row r="15" spans="1:20" x14ac:dyDescent="0.3">
      <c r="A15" s="33" t="s">
        <v>10</v>
      </c>
      <c r="E15" s="56"/>
      <c r="F15" s="16">
        <v>720</v>
      </c>
      <c r="G15" s="16">
        <v>2880</v>
      </c>
      <c r="H15" s="57">
        <f>G15/4</f>
        <v>720</v>
      </c>
      <c r="J15" s="66"/>
      <c r="K15" s="66"/>
      <c r="L15" s="67"/>
      <c r="P15" s="1"/>
    </row>
    <row r="16" spans="1:20" ht="15" thickBot="1" x14ac:dyDescent="0.35">
      <c r="A16" s="58" t="s">
        <v>11</v>
      </c>
      <c r="B16" s="14"/>
      <c r="C16" s="14"/>
      <c r="D16" s="59"/>
      <c r="E16" s="60"/>
      <c r="F16" s="61">
        <f>F15-F14</f>
        <v>140</v>
      </c>
      <c r="G16" s="61">
        <f>G15-G14</f>
        <v>1870</v>
      </c>
      <c r="H16" s="61">
        <f>H15-H14</f>
        <v>467.5</v>
      </c>
      <c r="I16" s="62"/>
      <c r="J16" s="68"/>
      <c r="K16" s="68"/>
      <c r="L16" s="69"/>
      <c r="P16" s="1"/>
    </row>
  </sheetData>
  <mergeCells count="2">
    <mergeCell ref="B1:K1"/>
    <mergeCell ref="J14:L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A15D-EC3F-4B1E-AE5B-88902AF05E81}">
  <sheetPr>
    <tabColor theme="9"/>
  </sheetPr>
  <dimension ref="A1:R33"/>
  <sheetViews>
    <sheetView tabSelected="1" workbookViewId="0">
      <selection activeCell="L16" sqref="L16"/>
    </sheetView>
  </sheetViews>
  <sheetFormatPr defaultRowHeight="14.4" x14ac:dyDescent="0.3"/>
  <cols>
    <col min="7" max="18" width="5.6640625" customWidth="1"/>
  </cols>
  <sheetData>
    <row r="1" spans="1:18" ht="14.4" customHeight="1" x14ac:dyDescent="0.3">
      <c r="A1" s="80" t="s">
        <v>13</v>
      </c>
      <c r="B1" s="80"/>
      <c r="C1" s="80"/>
      <c r="D1" s="80"/>
      <c r="E1" s="80"/>
      <c r="F1" s="80"/>
      <c r="G1" s="80"/>
      <c r="H1" s="80"/>
      <c r="I1" s="80"/>
      <c r="J1" s="80"/>
      <c r="K1" s="80"/>
      <c r="L1" s="80"/>
      <c r="M1" s="80"/>
      <c r="N1" s="80"/>
      <c r="O1" s="80"/>
      <c r="P1" s="80"/>
      <c r="Q1" s="80"/>
      <c r="R1" s="80"/>
    </row>
    <row r="2" spans="1:18" x14ac:dyDescent="0.3">
      <c r="A2" s="80"/>
      <c r="B2" s="80"/>
      <c r="C2" s="80"/>
      <c r="D2" s="80"/>
      <c r="E2" s="80"/>
      <c r="F2" s="80"/>
      <c r="G2" s="80"/>
      <c r="H2" s="80"/>
      <c r="I2" s="80"/>
      <c r="J2" s="80"/>
      <c r="K2" s="80"/>
      <c r="L2" s="80"/>
      <c r="M2" s="80"/>
      <c r="N2" s="80"/>
      <c r="O2" s="80"/>
      <c r="P2" s="80"/>
      <c r="Q2" s="80"/>
      <c r="R2" s="80"/>
    </row>
    <row r="3" spans="1:18" ht="15" thickBot="1" x14ac:dyDescent="0.35">
      <c r="A3" s="44"/>
      <c r="B3" s="44"/>
      <c r="C3" s="44"/>
      <c r="D3" s="44"/>
      <c r="E3" s="44"/>
      <c r="F3" s="44"/>
      <c r="G3" s="44"/>
      <c r="H3" s="44"/>
      <c r="I3" s="44"/>
      <c r="J3" s="44"/>
      <c r="K3" s="44"/>
      <c r="L3" s="44"/>
      <c r="M3" s="44"/>
      <c r="N3" s="44"/>
      <c r="O3" s="44"/>
      <c r="P3" s="44"/>
      <c r="Q3" s="44"/>
      <c r="R3" s="44"/>
    </row>
    <row r="4" spans="1:18" x14ac:dyDescent="0.3">
      <c r="A4" s="71" t="s">
        <v>14</v>
      </c>
      <c r="B4" s="72"/>
      <c r="C4" s="72"/>
      <c r="D4" s="72"/>
      <c r="E4" s="72"/>
      <c r="F4" s="72"/>
      <c r="G4" s="72"/>
      <c r="H4" s="72"/>
      <c r="I4" s="72"/>
      <c r="J4" s="73"/>
      <c r="K4" s="44"/>
      <c r="L4" s="44"/>
      <c r="M4" s="44"/>
      <c r="N4" s="44"/>
      <c r="O4" s="44"/>
      <c r="P4" s="44"/>
      <c r="Q4" s="44"/>
      <c r="R4" s="44"/>
    </row>
    <row r="5" spans="1:18" x14ac:dyDescent="0.3">
      <c r="A5" s="74"/>
      <c r="B5" s="75"/>
      <c r="C5" s="75"/>
      <c r="D5" s="75"/>
      <c r="E5" s="75"/>
      <c r="F5" s="75"/>
      <c r="G5" s="75"/>
      <c r="H5" s="75"/>
      <c r="I5" s="75"/>
      <c r="J5" s="76"/>
      <c r="K5" s="44"/>
      <c r="L5" s="44"/>
      <c r="M5" s="44"/>
      <c r="N5" s="44"/>
      <c r="O5" s="44"/>
      <c r="P5" s="44"/>
      <c r="Q5" s="44"/>
      <c r="R5" s="44"/>
    </row>
    <row r="6" spans="1:18" ht="15" thickBot="1" x14ac:dyDescent="0.35">
      <c r="A6" s="77"/>
      <c r="B6" s="78"/>
      <c r="C6" s="78"/>
      <c r="D6" s="78"/>
      <c r="E6" s="78"/>
      <c r="F6" s="78"/>
      <c r="G6" s="78"/>
      <c r="H6" s="78"/>
      <c r="I6" s="78"/>
      <c r="J6" s="79"/>
    </row>
    <row r="7" spans="1:18" ht="28.8" x14ac:dyDescent="0.3">
      <c r="A7" t="s">
        <v>45</v>
      </c>
      <c r="C7">
        <v>964</v>
      </c>
      <c r="F7" s="36" t="s">
        <v>15</v>
      </c>
      <c r="G7" s="37" t="s">
        <v>16</v>
      </c>
      <c r="H7" s="37" t="s">
        <v>17</v>
      </c>
      <c r="I7" s="37" t="s">
        <v>18</v>
      </c>
      <c r="J7" s="37" t="s">
        <v>19</v>
      </c>
      <c r="K7" s="37" t="s">
        <v>20</v>
      </c>
      <c r="L7" s="37" t="s">
        <v>21</v>
      </c>
      <c r="M7" s="37" t="s">
        <v>22</v>
      </c>
      <c r="N7" s="37" t="s">
        <v>23</v>
      </c>
      <c r="O7" s="37" t="s">
        <v>24</v>
      </c>
      <c r="P7" s="37" t="s">
        <v>25</v>
      </c>
      <c r="Q7" s="37" t="s">
        <v>26</v>
      </c>
      <c r="R7" s="37" t="s">
        <v>27</v>
      </c>
    </row>
    <row r="8" spans="1:18" x14ac:dyDescent="0.3">
      <c r="A8" t="s">
        <v>46</v>
      </c>
      <c r="C8">
        <v>3443</v>
      </c>
      <c r="F8" s="35"/>
      <c r="G8">
        <v>22</v>
      </c>
      <c r="H8">
        <v>17</v>
      </c>
      <c r="I8">
        <v>9</v>
      </c>
      <c r="J8">
        <v>14</v>
      </c>
      <c r="K8">
        <v>8</v>
      </c>
      <c r="L8">
        <v>5</v>
      </c>
      <c r="N8">
        <v>12</v>
      </c>
      <c r="O8">
        <v>15</v>
      </c>
      <c r="P8">
        <v>10</v>
      </c>
      <c r="Q8">
        <v>5</v>
      </c>
      <c r="R8">
        <v>4</v>
      </c>
    </row>
    <row r="9" spans="1:18" x14ac:dyDescent="0.3">
      <c r="A9" t="s">
        <v>47</v>
      </c>
      <c r="C9">
        <v>434</v>
      </c>
      <c r="F9" s="36">
        <v>4</v>
      </c>
      <c r="G9">
        <f>F9</f>
        <v>4</v>
      </c>
      <c r="H9">
        <f t="shared" ref="H9:R9" si="0">G9</f>
        <v>4</v>
      </c>
      <c r="I9">
        <f t="shared" si="0"/>
        <v>4</v>
      </c>
      <c r="J9">
        <f t="shared" si="0"/>
        <v>4</v>
      </c>
      <c r="K9">
        <f t="shared" si="0"/>
        <v>4</v>
      </c>
      <c r="L9">
        <f t="shared" si="0"/>
        <v>4</v>
      </c>
      <c r="M9">
        <f t="shared" si="0"/>
        <v>4</v>
      </c>
      <c r="N9">
        <f t="shared" si="0"/>
        <v>4</v>
      </c>
      <c r="O9">
        <f t="shared" si="0"/>
        <v>4</v>
      </c>
      <c r="P9">
        <f t="shared" si="0"/>
        <v>4</v>
      </c>
      <c r="Q9">
        <f t="shared" si="0"/>
        <v>4</v>
      </c>
      <c r="R9">
        <f t="shared" si="0"/>
        <v>4</v>
      </c>
    </row>
    <row r="10" spans="1:18" x14ac:dyDescent="0.3">
      <c r="F10" s="35"/>
      <c r="G10">
        <f>G8*G9</f>
        <v>88</v>
      </c>
      <c r="H10">
        <f t="shared" ref="H10:R10" si="1">H8*H9</f>
        <v>68</v>
      </c>
      <c r="I10">
        <f t="shared" si="1"/>
        <v>36</v>
      </c>
      <c r="J10">
        <f t="shared" si="1"/>
        <v>56</v>
      </c>
      <c r="K10">
        <f t="shared" si="1"/>
        <v>32</v>
      </c>
      <c r="L10">
        <f t="shared" si="1"/>
        <v>20</v>
      </c>
      <c r="M10">
        <f t="shared" si="1"/>
        <v>0</v>
      </c>
      <c r="N10">
        <f t="shared" si="1"/>
        <v>48</v>
      </c>
      <c r="O10">
        <f t="shared" si="1"/>
        <v>60</v>
      </c>
      <c r="P10">
        <f t="shared" si="1"/>
        <v>40</v>
      </c>
      <c r="Q10">
        <f t="shared" si="1"/>
        <v>20</v>
      </c>
      <c r="R10">
        <f t="shared" si="1"/>
        <v>16</v>
      </c>
    </row>
    <row r="11" spans="1:18" x14ac:dyDescent="0.3">
      <c r="F11" s="35"/>
    </row>
    <row r="12" spans="1:18" x14ac:dyDescent="0.3">
      <c r="F12" s="35"/>
      <c r="O12" s="81" t="s">
        <v>28</v>
      </c>
      <c r="P12" s="81"/>
      <c r="Q12" s="81"/>
      <c r="R12" s="34">
        <f>SUM(G8:S8)</f>
        <v>121</v>
      </c>
    </row>
    <row r="13" spans="1:18" x14ac:dyDescent="0.3">
      <c r="F13" s="35"/>
      <c r="P13" s="34"/>
      <c r="Q13" s="34"/>
      <c r="R13" s="34"/>
    </row>
    <row r="14" spans="1:18" x14ac:dyDescent="0.3">
      <c r="F14" s="35"/>
      <c r="O14" s="81" t="s">
        <v>29</v>
      </c>
      <c r="P14" s="81"/>
      <c r="Q14" s="81"/>
      <c r="R14" s="34">
        <f>SUM(G10:U10)</f>
        <v>484</v>
      </c>
    </row>
    <row r="15" spans="1:18" x14ac:dyDescent="0.3">
      <c r="F15" s="35"/>
    </row>
    <row r="16" spans="1:18" x14ac:dyDescent="0.3">
      <c r="A16" s="38" t="s">
        <v>30</v>
      </c>
      <c r="B16" s="38"/>
      <c r="C16" s="38">
        <f>SUM(C7:C14)</f>
        <v>4841</v>
      </c>
      <c r="D16" s="39"/>
      <c r="E16" s="82" t="s">
        <v>31</v>
      </c>
      <c r="F16" s="82"/>
      <c r="G16" s="82"/>
      <c r="H16" s="40">
        <f>R14/C16</f>
        <v>9.9979343110927488E-2</v>
      </c>
    </row>
    <row r="17" spans="1:18" x14ac:dyDescent="0.3">
      <c r="F17" s="35"/>
    </row>
    <row r="18" spans="1:18" x14ac:dyDescent="0.3">
      <c r="A18" s="20" t="s">
        <v>32</v>
      </c>
      <c r="F18" s="35"/>
    </row>
    <row r="19" spans="1:18" x14ac:dyDescent="0.3">
      <c r="A19" t="s">
        <v>33</v>
      </c>
      <c r="C19">
        <v>27</v>
      </c>
      <c r="F19" s="35"/>
    </row>
    <row r="20" spans="1:18" x14ac:dyDescent="0.3">
      <c r="A20" t="s">
        <v>34</v>
      </c>
      <c r="C20">
        <v>3</v>
      </c>
      <c r="F20" s="35"/>
    </row>
    <row r="21" spans="1:18" x14ac:dyDescent="0.3">
      <c r="A21" t="s">
        <v>35</v>
      </c>
      <c r="C21">
        <v>202</v>
      </c>
      <c r="F21" s="35"/>
    </row>
    <row r="22" spans="1:18" x14ac:dyDescent="0.3">
      <c r="A22" t="s">
        <v>36</v>
      </c>
      <c r="C22">
        <v>0</v>
      </c>
      <c r="F22" s="35"/>
    </row>
    <row r="23" spans="1:18" x14ac:dyDescent="0.3">
      <c r="A23" t="s">
        <v>37</v>
      </c>
      <c r="C23">
        <v>20</v>
      </c>
      <c r="F23" s="35"/>
    </row>
    <row r="24" spans="1:18" ht="14.4" customHeight="1" x14ac:dyDescent="0.3">
      <c r="A24" t="s">
        <v>38</v>
      </c>
      <c r="C24">
        <v>6</v>
      </c>
      <c r="F24" s="35"/>
      <c r="I24" s="45"/>
      <c r="J24" s="45"/>
      <c r="K24" s="45"/>
      <c r="L24" s="45"/>
      <c r="M24" s="45"/>
      <c r="N24" s="45"/>
      <c r="O24" s="45"/>
      <c r="P24" s="45"/>
      <c r="Q24" s="45"/>
      <c r="R24" s="45"/>
    </row>
    <row r="25" spans="1:18" x14ac:dyDescent="0.3">
      <c r="A25" s="41" t="s">
        <v>39</v>
      </c>
      <c r="B25" s="41"/>
      <c r="C25" s="41">
        <v>4</v>
      </c>
      <c r="F25" s="35"/>
      <c r="I25" s="45"/>
      <c r="J25" s="45"/>
      <c r="K25" s="45"/>
      <c r="L25" s="45"/>
      <c r="M25" s="45"/>
      <c r="N25" s="45"/>
      <c r="O25" s="45"/>
      <c r="P25" s="45"/>
      <c r="Q25" s="45"/>
      <c r="R25" s="45"/>
    </row>
    <row r="26" spans="1:18" x14ac:dyDescent="0.3">
      <c r="A26" s="41" t="s">
        <v>40</v>
      </c>
      <c r="B26" s="41"/>
      <c r="C26" s="41">
        <v>837</v>
      </c>
      <c r="F26" s="35"/>
      <c r="I26" s="45"/>
      <c r="J26" s="45"/>
      <c r="K26" s="45"/>
      <c r="L26" s="45"/>
      <c r="M26" s="45"/>
      <c r="N26" s="45"/>
      <c r="O26" s="45"/>
      <c r="P26" s="45"/>
      <c r="Q26" s="45"/>
      <c r="R26" s="45"/>
    </row>
    <row r="27" spans="1:18" x14ac:dyDescent="0.3">
      <c r="A27" s="41" t="s">
        <v>41</v>
      </c>
      <c r="B27" s="41"/>
      <c r="C27" s="41">
        <v>426</v>
      </c>
      <c r="F27" s="35"/>
    </row>
    <row r="28" spans="1:18" x14ac:dyDescent="0.3">
      <c r="A28" t="s">
        <v>42</v>
      </c>
      <c r="C28">
        <v>350</v>
      </c>
      <c r="F28" s="35"/>
    </row>
    <row r="29" spans="1:18" x14ac:dyDescent="0.3">
      <c r="F29" s="35"/>
    </row>
    <row r="30" spans="1:18" x14ac:dyDescent="0.3">
      <c r="A30" t="s">
        <v>30</v>
      </c>
      <c r="C30">
        <f>SUM(C19:C29)</f>
        <v>1875</v>
      </c>
      <c r="F30" s="35"/>
    </row>
    <row r="31" spans="1:18" x14ac:dyDescent="0.3">
      <c r="F31" s="35"/>
    </row>
    <row r="32" spans="1:18" x14ac:dyDescent="0.3">
      <c r="A32" s="42" t="s">
        <v>43</v>
      </c>
      <c r="B32" s="42"/>
      <c r="C32" s="42">
        <f>C16+C30</f>
        <v>6716</v>
      </c>
      <c r="D32" s="25"/>
      <c r="E32" s="70" t="s">
        <v>44</v>
      </c>
      <c r="F32" s="70"/>
      <c r="G32" s="70"/>
      <c r="H32" s="43">
        <f>R14/C32</f>
        <v>7.2066706372840975E-2</v>
      </c>
    </row>
    <row r="33" spans="6:6" x14ac:dyDescent="0.3">
      <c r="F33" s="35"/>
    </row>
  </sheetData>
  <mergeCells count="6">
    <mergeCell ref="E32:G32"/>
    <mergeCell ref="A4:J6"/>
    <mergeCell ref="A1:R2"/>
    <mergeCell ref="O12:Q12"/>
    <mergeCell ref="O14:Q14"/>
    <mergeCell ref="E16:G16"/>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561682F48181941AB846D2446CB08E2" ma:contentTypeVersion="11" ma:contentTypeDescription="Skapa ett nytt dokument." ma:contentTypeScope="" ma:versionID="433ff96cecb858607b2cf9eb39deaa4a">
  <xsd:schema xmlns:xsd="http://www.w3.org/2001/XMLSchema" xmlns:xs="http://www.w3.org/2001/XMLSchema" xmlns:p="http://schemas.microsoft.com/office/2006/metadata/properties" xmlns:ns2="0857e58e-8ae6-4bd4-ad91-4602f94908e6" xmlns:ns3="9fe2f09d-9686-4c47-a676-29efcca182ff" targetNamespace="http://schemas.microsoft.com/office/2006/metadata/properties" ma:root="true" ma:fieldsID="83d0c9c011ed94f871713f7dfb3b87a2" ns2:_="" ns3:_="">
    <xsd:import namespace="0857e58e-8ae6-4bd4-ad91-4602f94908e6"/>
    <xsd:import namespace="9fe2f09d-9686-4c47-a676-29efcca182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57e58e-8ae6-4bd4-ad91-4602f9490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e2f09d-9686-4c47-a676-29efcca182ff"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C163DF-4ED7-4771-B95F-689DE2C5303C}">
  <ds:schemaRefs>
    <ds:schemaRef ds:uri="http://schemas.microsoft.com/sharepoint/v3/contenttype/forms"/>
  </ds:schemaRefs>
</ds:datastoreItem>
</file>

<file path=customXml/itemProps2.xml><?xml version="1.0" encoding="utf-8"?>
<ds:datastoreItem xmlns:ds="http://schemas.openxmlformats.org/officeDocument/2006/customXml" ds:itemID="{9E21FFCB-97BA-4D45-BA0D-A33FF9995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57e58e-8ae6-4bd4-ad91-4602f94908e6"/>
    <ds:schemaRef ds:uri="9fe2f09d-9686-4c47-a676-29efcca18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32CEE6-B799-44D1-A722-D9A225C3F7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vt:i4>
      </vt:variant>
    </vt:vector>
  </HeadingPairs>
  <TitlesOfParts>
    <vt:vector size="2" baseType="lpstr">
      <vt:lpstr>4a 1 vs 4 fordon</vt:lpstr>
      <vt:lpstr>4b underlag mängdrabatt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Näslund</dc:creator>
  <cp:keywords/>
  <dc:description/>
  <cp:lastModifiedBy>Peter Näslund</cp:lastModifiedBy>
  <cp:revision/>
  <dcterms:created xsi:type="dcterms:W3CDTF">2024-02-02T15:47:18Z</dcterms:created>
  <dcterms:modified xsi:type="dcterms:W3CDTF">2024-02-07T10:18:56Z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0x0101006561682F48181941AB846D2446CB08E2</vt:lpwstr>
  </property>
</Properties>
</file>