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04Ekonomistab\09 Personliga mappar\Maria\"/>
    </mc:Choice>
  </mc:AlternateContent>
  <xr:revisionPtr revIDLastSave="0" documentId="8_{0BD9FF2D-3D08-4859-8B6C-7255EBE78CAA}" xr6:coauthVersionLast="47" xr6:coauthVersionMax="47" xr10:uidLastSave="{00000000-0000-0000-0000-000000000000}"/>
  <bookViews>
    <workbookView xWindow="-120" yWindow="-120" windowWidth="29040" windowHeight="17520" activeTab="5" xr2:uid="{00000000-000D-0000-FFFF-FFFF00000000}"/>
  </bookViews>
  <sheets>
    <sheet name="2023-2034 KoV taxekoll" sheetId="86" r:id="rId1"/>
    <sheet name="2023-2034 KoV Tekniskt vatten" sheetId="95" r:id="rId2"/>
    <sheet name="2023-2034 KoV skattefin" sheetId="94" r:id="rId3"/>
    <sheet name="Projekt" sheetId="98" r:id="rId4"/>
    <sheet name="Kapitalkostnadsutveckling" sheetId="92" r:id="rId5"/>
    <sheet name="Driftkostnadsutveckling" sheetId="90" r:id="rId6"/>
    <sheet name="Blad1" sheetId="97" r:id="rId7"/>
  </sheets>
  <definedNames>
    <definedName name="MmExcelLinker_76A50947_EB50_43C3_BF7C_8192F10E6E8B" localSheetId="3">#REF!</definedName>
    <definedName name="MmExcelLinker_76A50947_EB50_43C3_BF7C_8192F10E6E8B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94" l="1"/>
  <c r="Q17" i="94"/>
  <c r="Q44" i="86"/>
  <c r="R18" i="86"/>
  <c r="R17" i="86"/>
  <c r="R16" i="86"/>
  <c r="Q23" i="86"/>
  <c r="Q22" i="86"/>
  <c r="Q18" i="86"/>
  <c r="Q17" i="86"/>
  <c r="Q21" i="86"/>
  <c r="Q16" i="86"/>
  <c r="Q59" i="98" l="1"/>
  <c r="P59" i="98"/>
  <c r="Q58" i="98"/>
  <c r="P58" i="98"/>
  <c r="Q57" i="98"/>
  <c r="P57" i="98"/>
  <c r="Q56" i="98"/>
  <c r="P56" i="98"/>
  <c r="Q55" i="98"/>
  <c r="P55" i="98"/>
  <c r="Q54" i="98"/>
  <c r="P54" i="98"/>
  <c r="Q53" i="98"/>
  <c r="P53" i="98"/>
  <c r="Q52" i="98"/>
  <c r="P52" i="98"/>
  <c r="Q51" i="98"/>
  <c r="P51" i="98"/>
  <c r="Q49" i="98"/>
  <c r="P49" i="98"/>
  <c r="Q48" i="98"/>
  <c r="P48" i="98"/>
  <c r="Q47" i="98"/>
  <c r="P47" i="98"/>
  <c r="Q46" i="98"/>
  <c r="P46" i="98"/>
  <c r="Q45" i="98"/>
  <c r="P45" i="98"/>
  <c r="Q44" i="98"/>
  <c r="P44" i="98"/>
  <c r="Q43" i="98"/>
  <c r="P43" i="98"/>
  <c r="Q42" i="98"/>
  <c r="P42" i="98"/>
  <c r="Q41" i="98"/>
  <c r="P41" i="98"/>
  <c r="Q39" i="98"/>
  <c r="P39" i="98"/>
  <c r="Q38" i="98"/>
  <c r="P38" i="98"/>
  <c r="Q37" i="98"/>
  <c r="P37" i="98"/>
  <c r="Q36" i="98"/>
  <c r="P36" i="98"/>
  <c r="Q35" i="98"/>
  <c r="P35" i="98"/>
  <c r="Q34" i="98"/>
  <c r="P34" i="98"/>
  <c r="Q33" i="98"/>
  <c r="P33" i="98"/>
  <c r="Q32" i="98"/>
  <c r="P32" i="98"/>
  <c r="Q31" i="98"/>
  <c r="P31" i="98"/>
  <c r="Q29" i="98"/>
  <c r="P29" i="98"/>
  <c r="Q28" i="98"/>
  <c r="P28" i="98"/>
  <c r="Q27" i="98"/>
  <c r="P27" i="98"/>
  <c r="Q26" i="98"/>
  <c r="P26" i="98"/>
  <c r="Q25" i="98"/>
  <c r="P25" i="98"/>
  <c r="Q24" i="98"/>
  <c r="P24" i="98"/>
  <c r="Q22" i="98"/>
  <c r="P22" i="98"/>
  <c r="Q21" i="98"/>
  <c r="P21" i="98"/>
  <c r="Q20" i="98"/>
  <c r="P20" i="98"/>
  <c r="Q19" i="98"/>
  <c r="P19" i="98"/>
  <c r="Q18" i="98"/>
  <c r="P18" i="98"/>
  <c r="Q17" i="98"/>
  <c r="P17" i="98"/>
  <c r="Q12" i="98"/>
  <c r="P12" i="98"/>
  <c r="Q11" i="98"/>
  <c r="P11" i="98"/>
  <c r="Q10" i="98"/>
  <c r="P10" i="98"/>
  <c r="E37" i="86"/>
  <c r="E5" i="86"/>
  <c r="E7" i="86"/>
  <c r="E6" i="86"/>
  <c r="D16" i="86" l="1"/>
  <c r="C16" i="86"/>
  <c r="B16" i="86"/>
  <c r="C52" i="86" l="1"/>
  <c r="D52" i="86"/>
  <c r="E52" i="86"/>
  <c r="F52" i="86"/>
  <c r="G52" i="86"/>
  <c r="H52" i="86"/>
  <c r="I52" i="86"/>
  <c r="J52" i="86"/>
  <c r="K52" i="86"/>
  <c r="L52" i="86"/>
  <c r="M52" i="86"/>
  <c r="N52" i="86"/>
  <c r="O52" i="86"/>
  <c r="P52" i="86"/>
  <c r="B52" i="86" l="1"/>
  <c r="P38" i="94"/>
  <c r="D127" i="90"/>
  <c r="D124" i="90"/>
  <c r="G122" i="90"/>
  <c r="F122" i="90"/>
  <c r="E122" i="90"/>
  <c r="C122" i="90"/>
  <c r="D122" i="90"/>
  <c r="G131" i="90"/>
  <c r="F131" i="90"/>
  <c r="E131" i="90"/>
  <c r="D131" i="90"/>
  <c r="I5" i="92"/>
  <c r="J5" i="92"/>
  <c r="K5" i="92"/>
  <c r="L5" i="92"/>
  <c r="M5" i="92"/>
  <c r="N5" i="92"/>
  <c r="O5" i="92"/>
  <c r="P5" i="92"/>
  <c r="Q5" i="92"/>
  <c r="R5" i="92"/>
  <c r="H5" i="92"/>
  <c r="H13" i="92" l="1"/>
  <c r="H116" i="92" s="1"/>
  <c r="D5" i="86" l="1"/>
  <c r="E38" i="86"/>
  <c r="E128" i="90" l="1"/>
  <c r="F128" i="90"/>
  <c r="G128" i="90"/>
  <c r="D128" i="90"/>
  <c r="E127" i="90"/>
  <c r="F127" i="90"/>
  <c r="G127" i="90"/>
  <c r="E124" i="90" l="1"/>
  <c r="F124" i="90"/>
  <c r="G124" i="90"/>
  <c r="C124" i="90"/>
  <c r="H121" i="92" l="1"/>
  <c r="S14" i="92"/>
  <c r="S117" i="92" s="1"/>
  <c r="S122" i="92" s="1"/>
  <c r="R14" i="92"/>
  <c r="R117" i="92" s="1"/>
  <c r="R122" i="92" s="1"/>
  <c r="Q14" i="92"/>
  <c r="Q117" i="92" s="1"/>
  <c r="Q122" i="92" s="1"/>
  <c r="P14" i="92"/>
  <c r="P117" i="92" s="1"/>
  <c r="P122" i="92" s="1"/>
  <c r="O14" i="92"/>
  <c r="O117" i="92" s="1"/>
  <c r="O122" i="92" s="1"/>
  <c r="N14" i="92"/>
  <c r="N117" i="92" s="1"/>
  <c r="N122" i="92" s="1"/>
  <c r="M14" i="92"/>
  <c r="M117" i="92" s="1"/>
  <c r="M122" i="92" s="1"/>
  <c r="L14" i="92"/>
  <c r="L117" i="92" s="1"/>
  <c r="L122" i="92" s="1"/>
  <c r="K14" i="92"/>
  <c r="K117" i="92" s="1"/>
  <c r="K122" i="92" s="1"/>
  <c r="J14" i="92"/>
  <c r="J117" i="92" s="1"/>
  <c r="J122" i="92" s="1"/>
  <c r="I14" i="92"/>
  <c r="I117" i="92" s="1"/>
  <c r="I122" i="92" s="1"/>
  <c r="H14" i="92"/>
  <c r="H117" i="92" s="1"/>
  <c r="H122" i="92" s="1"/>
  <c r="P22" i="86"/>
  <c r="O22" i="86"/>
  <c r="P23" i="86"/>
  <c r="O23" i="86"/>
  <c r="S13" i="92" l="1"/>
  <c r="S116" i="92" s="1"/>
  <c r="R13" i="92"/>
  <c r="R116" i="92" s="1"/>
  <c r="Q13" i="92"/>
  <c r="Q116" i="92" s="1"/>
  <c r="P13" i="92"/>
  <c r="P116" i="92" s="1"/>
  <c r="O13" i="92"/>
  <c r="O116" i="92" s="1"/>
  <c r="N13" i="92"/>
  <c r="N116" i="92" s="1"/>
  <c r="M13" i="92"/>
  <c r="M116" i="92" s="1"/>
  <c r="L13" i="92"/>
  <c r="L116" i="92" s="1"/>
  <c r="K13" i="92"/>
  <c r="K116" i="92" s="1"/>
  <c r="J13" i="92"/>
  <c r="J116" i="92" s="1"/>
  <c r="I13" i="92"/>
  <c r="I116" i="92" s="1"/>
  <c r="N7" i="94"/>
  <c r="M7" i="94"/>
  <c r="L7" i="94"/>
  <c r="K7" i="94"/>
  <c r="J7" i="94"/>
  <c r="I7" i="94"/>
  <c r="H7" i="94"/>
  <c r="G7" i="94"/>
  <c r="F7" i="94"/>
  <c r="E7" i="94"/>
  <c r="D7" i="94"/>
  <c r="C7" i="94"/>
  <c r="B7" i="94"/>
  <c r="O121" i="92" l="1"/>
  <c r="O118" i="92"/>
  <c r="P121" i="92"/>
  <c r="P118" i="92"/>
  <c r="Q121" i="92"/>
  <c r="Q118" i="92"/>
  <c r="R121" i="92"/>
  <c r="R118" i="92"/>
  <c r="S121" i="92"/>
  <c r="S118" i="92"/>
  <c r="L121" i="92"/>
  <c r="L118" i="92"/>
  <c r="N121" i="92"/>
  <c r="N118" i="92"/>
  <c r="I121" i="92"/>
  <c r="I118" i="92"/>
  <c r="J121" i="92"/>
  <c r="J118" i="92"/>
  <c r="K121" i="92"/>
  <c r="K118" i="92"/>
  <c r="M121" i="92"/>
  <c r="M118" i="92"/>
  <c r="B5" i="86"/>
  <c r="C5" i="86"/>
  <c r="D35" i="86"/>
  <c r="I12" i="92" l="1"/>
  <c r="J12" i="92"/>
  <c r="M12" i="92"/>
  <c r="Q12" i="92"/>
  <c r="S12" i="92"/>
  <c r="N12" i="92" l="1"/>
  <c r="H12" i="92"/>
  <c r="L12" i="92"/>
  <c r="R12" i="92"/>
  <c r="K12" i="92"/>
  <c r="P12" i="92"/>
  <c r="O12" i="92"/>
  <c r="P21" i="86" l="1"/>
  <c r="O21" i="86"/>
  <c r="N21" i="86"/>
  <c r="M21" i="86"/>
  <c r="L21" i="86"/>
  <c r="K21" i="86"/>
  <c r="J21" i="86"/>
  <c r="I21" i="86"/>
  <c r="H21" i="86"/>
  <c r="G21" i="86"/>
  <c r="F21" i="86"/>
  <c r="E21" i="86"/>
  <c r="P16" i="86"/>
  <c r="O16" i="86"/>
  <c r="F16" i="86"/>
  <c r="G16" i="86"/>
  <c r="H16" i="86"/>
  <c r="I16" i="86"/>
  <c r="J16" i="86"/>
  <c r="K16" i="86"/>
  <c r="L16" i="86"/>
  <c r="M16" i="86"/>
  <c r="N16" i="86"/>
  <c r="E16" i="86"/>
  <c r="F38" i="86" l="1"/>
  <c r="G38" i="86"/>
  <c r="H38" i="86"/>
  <c r="I38" i="86"/>
  <c r="J38" i="86"/>
  <c r="K38" i="86"/>
  <c r="L38" i="86"/>
  <c r="M38" i="86"/>
  <c r="N38" i="86"/>
  <c r="H10" i="86"/>
  <c r="G10" i="86"/>
  <c r="F10" i="86"/>
  <c r="C8" i="86"/>
  <c r="D8" i="86"/>
  <c r="E8" i="86"/>
  <c r="F8" i="86"/>
  <c r="G8" i="86"/>
  <c r="H8" i="86"/>
  <c r="I8" i="86"/>
  <c r="J8" i="86"/>
  <c r="K8" i="86"/>
  <c r="L8" i="86"/>
  <c r="M8" i="86"/>
  <c r="N8" i="86"/>
  <c r="B8" i="86"/>
  <c r="C7" i="86"/>
  <c r="D7" i="86"/>
  <c r="F7" i="86"/>
  <c r="G7" i="86"/>
  <c r="H7" i="86"/>
  <c r="I7" i="86"/>
  <c r="J7" i="86"/>
  <c r="K7" i="86"/>
  <c r="L7" i="86"/>
  <c r="M7" i="86"/>
  <c r="N7" i="86"/>
  <c r="B7" i="86"/>
  <c r="C6" i="86"/>
  <c r="D6" i="86"/>
  <c r="F6" i="86"/>
  <c r="G6" i="86"/>
  <c r="H6" i="86"/>
  <c r="I6" i="86"/>
  <c r="J6" i="86"/>
  <c r="K6" i="86"/>
  <c r="L6" i="86"/>
  <c r="M6" i="86"/>
  <c r="N6" i="86"/>
  <c r="B6" i="86"/>
  <c r="C7" i="95" l="1"/>
  <c r="D7" i="95"/>
  <c r="E7" i="95"/>
  <c r="F7" i="95"/>
  <c r="G7" i="95"/>
  <c r="H7" i="95"/>
  <c r="I7" i="95"/>
  <c r="J7" i="95"/>
  <c r="K7" i="95"/>
  <c r="L7" i="95"/>
  <c r="M7" i="95"/>
  <c r="N7" i="95"/>
  <c r="B7" i="95"/>
  <c r="P44" i="86" l="1"/>
  <c r="O44" i="86"/>
  <c r="C116" i="90" l="1"/>
  <c r="D116" i="90"/>
  <c r="B116" i="90"/>
  <c r="E49" i="90"/>
  <c r="F49" i="90"/>
  <c r="G49" i="90"/>
  <c r="H49" i="90"/>
  <c r="I49" i="90"/>
  <c r="J49" i="90"/>
  <c r="K49" i="90"/>
  <c r="L49" i="90"/>
  <c r="M49" i="90"/>
  <c r="N49" i="90"/>
  <c r="D49" i="90"/>
  <c r="B26" i="90"/>
  <c r="E15" i="90"/>
  <c r="F15" i="90"/>
  <c r="G15" i="90"/>
  <c r="H15" i="90"/>
  <c r="I15" i="90"/>
  <c r="J15" i="90"/>
  <c r="K15" i="90"/>
  <c r="L15" i="90"/>
  <c r="M15" i="90"/>
  <c r="N15" i="90"/>
  <c r="D15" i="90"/>
  <c r="B88" i="90"/>
  <c r="E77" i="90"/>
  <c r="E78" i="90" s="1"/>
  <c r="F77" i="90"/>
  <c r="G77" i="90"/>
  <c r="H77" i="90"/>
  <c r="I77" i="90"/>
  <c r="J77" i="90"/>
  <c r="K77" i="90"/>
  <c r="L77" i="90"/>
  <c r="M77" i="90"/>
  <c r="N77" i="90"/>
  <c r="D77" i="90"/>
  <c r="N102" i="90"/>
  <c r="N113" i="90"/>
  <c r="N117" i="90" s="1"/>
  <c r="N88" i="90"/>
  <c r="N60" i="90"/>
  <c r="M60" i="90"/>
  <c r="L60" i="90"/>
  <c r="K60" i="90"/>
  <c r="J60" i="90"/>
  <c r="I60" i="90"/>
  <c r="H60" i="90"/>
  <c r="G60" i="90"/>
  <c r="F60" i="90"/>
  <c r="E60" i="90"/>
  <c r="D60" i="90"/>
  <c r="C60" i="90"/>
  <c r="B60" i="90"/>
  <c r="N26" i="90"/>
  <c r="F78" i="90" l="1"/>
  <c r="G78" i="90" s="1"/>
  <c r="H78" i="90" s="1"/>
  <c r="I78" i="90" s="1"/>
  <c r="J78" i="90" s="1"/>
  <c r="K78" i="90" s="1"/>
  <c r="L78" i="90" s="1"/>
  <c r="M78" i="90" s="1"/>
  <c r="N78" i="90" s="1"/>
  <c r="E50" i="90"/>
  <c r="F50" i="90" s="1"/>
  <c r="G50" i="90" s="1"/>
  <c r="H50" i="90" s="1"/>
  <c r="I50" i="90" s="1"/>
  <c r="J50" i="90" s="1"/>
  <c r="K50" i="90" s="1"/>
  <c r="L50" i="90" s="1"/>
  <c r="M50" i="90" s="1"/>
  <c r="N50" i="90" s="1"/>
  <c r="S99" i="92" l="1"/>
  <c r="S103" i="92"/>
  <c r="S104" i="92"/>
  <c r="S95" i="92"/>
  <c r="S91" i="92"/>
  <c r="S51" i="92"/>
  <c r="S55" i="92"/>
  <c r="S56" i="92"/>
  <c r="S47" i="92"/>
  <c r="S43" i="92"/>
  <c r="S74" i="92"/>
  <c r="S78" i="92"/>
  <c r="S79" i="92"/>
  <c r="S70" i="92"/>
  <c r="S66" i="92"/>
  <c r="S20" i="92"/>
  <c r="S24" i="92"/>
  <c r="S25" i="92"/>
  <c r="S16" i="92"/>
  <c r="H12" i="95"/>
  <c r="G12" i="95"/>
  <c r="F12" i="95"/>
  <c r="E12" i="95"/>
  <c r="D12" i="95"/>
  <c r="H12" i="94"/>
  <c r="G12" i="94"/>
  <c r="F12" i="94"/>
  <c r="E12" i="94"/>
  <c r="D12" i="94"/>
  <c r="D11" i="86"/>
  <c r="C27" i="95"/>
  <c r="P25" i="95"/>
  <c r="O25" i="95"/>
  <c r="P24" i="95"/>
  <c r="O24" i="95"/>
  <c r="P23" i="95"/>
  <c r="O23" i="95"/>
  <c r="P22" i="95"/>
  <c r="O22" i="95"/>
  <c r="P19" i="95"/>
  <c r="O19" i="95"/>
  <c r="P18" i="95"/>
  <c r="O18" i="95"/>
  <c r="P17" i="95"/>
  <c r="O17" i="95"/>
  <c r="R25" i="92"/>
  <c r="Q25" i="92"/>
  <c r="P25" i="92"/>
  <c r="O25" i="92"/>
  <c r="N25" i="92"/>
  <c r="M25" i="92"/>
  <c r="L25" i="92"/>
  <c r="K25" i="92"/>
  <c r="J25" i="92"/>
  <c r="I25" i="92"/>
  <c r="H25" i="92"/>
  <c r="G25" i="92"/>
  <c r="F25" i="92"/>
  <c r="E25" i="92"/>
  <c r="D25" i="92"/>
  <c r="C25" i="92"/>
  <c r="B25" i="92"/>
  <c r="R24" i="92"/>
  <c r="Q24" i="92"/>
  <c r="P24" i="92"/>
  <c r="O24" i="92"/>
  <c r="N24" i="92"/>
  <c r="M24" i="92"/>
  <c r="L24" i="92"/>
  <c r="K24" i="92"/>
  <c r="J24" i="92"/>
  <c r="I24" i="92"/>
  <c r="H24" i="92"/>
  <c r="G24" i="92"/>
  <c r="F24" i="92"/>
  <c r="E24" i="92"/>
  <c r="D24" i="92"/>
  <c r="C24" i="92"/>
  <c r="B24" i="92"/>
  <c r="R20" i="92"/>
  <c r="Q20" i="92"/>
  <c r="P20" i="92"/>
  <c r="O20" i="92"/>
  <c r="N20" i="92"/>
  <c r="M20" i="92"/>
  <c r="L20" i="92"/>
  <c r="K20" i="92"/>
  <c r="J20" i="92"/>
  <c r="I20" i="92"/>
  <c r="H20" i="92"/>
  <c r="G20" i="92"/>
  <c r="F20" i="92"/>
  <c r="E20" i="92"/>
  <c r="R16" i="92"/>
  <c r="Q16" i="92"/>
  <c r="P16" i="92"/>
  <c r="O16" i="92"/>
  <c r="N16" i="92"/>
  <c r="M16" i="92"/>
  <c r="L16" i="92"/>
  <c r="K16" i="92"/>
  <c r="J16" i="92"/>
  <c r="I16" i="92"/>
  <c r="H16" i="92"/>
  <c r="G16" i="92"/>
  <c r="F16" i="92"/>
  <c r="E16" i="92"/>
  <c r="G12" i="92"/>
  <c r="F12" i="92"/>
  <c r="E12" i="92"/>
  <c r="D12" i="92"/>
  <c r="C12" i="92"/>
  <c r="B12" i="92"/>
  <c r="P23" i="92" l="1"/>
  <c r="S111" i="92"/>
  <c r="O23" i="92"/>
  <c r="S112" i="92"/>
  <c r="I23" i="92"/>
  <c r="Q23" i="92"/>
  <c r="H23" i="92"/>
  <c r="G23" i="92"/>
  <c r="S77" i="92"/>
  <c r="S102" i="92"/>
  <c r="B23" i="92"/>
  <c r="S23" i="92"/>
  <c r="S54" i="92"/>
  <c r="C31" i="95"/>
  <c r="K27" i="95"/>
  <c r="K31" i="95" s="1"/>
  <c r="I27" i="95"/>
  <c r="I31" i="95" s="1"/>
  <c r="B27" i="95"/>
  <c r="B31" i="95" s="1"/>
  <c r="M27" i="95"/>
  <c r="M31" i="95" s="1"/>
  <c r="F27" i="95"/>
  <c r="F31" i="95" s="1"/>
  <c r="N27" i="95"/>
  <c r="N31" i="95" s="1"/>
  <c r="G27" i="95"/>
  <c r="G31" i="95" s="1"/>
  <c r="H27" i="95"/>
  <c r="H31" i="95" s="1"/>
  <c r="D27" i="95"/>
  <c r="D31" i="95" s="1"/>
  <c r="L27" i="95"/>
  <c r="L31" i="95" s="1"/>
  <c r="J27" i="95"/>
  <c r="J31" i="95" s="1"/>
  <c r="P31" i="95" s="1"/>
  <c r="E27" i="95"/>
  <c r="R23" i="92"/>
  <c r="N23" i="92"/>
  <c r="J23" i="92"/>
  <c r="F23" i="92"/>
  <c r="D23" i="92"/>
  <c r="C23" i="92"/>
  <c r="K23" i="92"/>
  <c r="L23" i="92"/>
  <c r="E23" i="92"/>
  <c r="M23" i="92"/>
  <c r="S110" i="92" l="1"/>
  <c r="P27" i="95"/>
  <c r="E31" i="95"/>
  <c r="O31" i="95" s="1"/>
  <c r="O27" i="95"/>
  <c r="P34" i="86"/>
  <c r="O34" i="86"/>
  <c r="P33" i="86"/>
  <c r="O33" i="86"/>
  <c r="P32" i="86"/>
  <c r="O32" i="86"/>
  <c r="P31" i="86"/>
  <c r="O31" i="86"/>
  <c r="P29" i="86"/>
  <c r="O29" i="86"/>
  <c r="P28" i="86"/>
  <c r="O28" i="86"/>
  <c r="P27" i="86"/>
  <c r="O27" i="86"/>
  <c r="P24" i="86"/>
  <c r="O24" i="86"/>
  <c r="P19" i="86"/>
  <c r="O19" i="86"/>
  <c r="P18" i="86"/>
  <c r="O18" i="86"/>
  <c r="P17" i="86"/>
  <c r="O17" i="86"/>
  <c r="P29" i="94"/>
  <c r="O29" i="94"/>
  <c r="P28" i="94"/>
  <c r="O28" i="94"/>
  <c r="P27" i="94"/>
  <c r="O27" i="94"/>
  <c r="P26" i="94"/>
  <c r="O26" i="94"/>
  <c r="P24" i="94"/>
  <c r="O24" i="94"/>
  <c r="P23" i="94"/>
  <c r="O23" i="94"/>
  <c r="P22" i="94"/>
  <c r="O22" i="94"/>
  <c r="P19" i="94"/>
  <c r="O19" i="94"/>
  <c r="P18" i="94"/>
  <c r="O18" i="94"/>
  <c r="P17" i="94"/>
  <c r="O17" i="94"/>
  <c r="C31" i="94"/>
  <c r="D31" i="94"/>
  <c r="D35" i="94" s="1"/>
  <c r="K31" i="94"/>
  <c r="L31" i="94"/>
  <c r="L35" i="94" s="1"/>
  <c r="R104" i="92"/>
  <c r="Q104" i="92"/>
  <c r="P104" i="92"/>
  <c r="O104" i="92"/>
  <c r="N104" i="92"/>
  <c r="M104" i="92"/>
  <c r="L104" i="92"/>
  <c r="K104" i="92"/>
  <c r="J104" i="92"/>
  <c r="I104" i="92"/>
  <c r="H104" i="92"/>
  <c r="G104" i="92"/>
  <c r="F104" i="92"/>
  <c r="E104" i="92"/>
  <c r="D104" i="92"/>
  <c r="C104" i="92"/>
  <c r="B104" i="92"/>
  <c r="R103" i="92"/>
  <c r="Q103" i="92"/>
  <c r="P103" i="92"/>
  <c r="O103" i="92"/>
  <c r="N103" i="92"/>
  <c r="M103" i="92"/>
  <c r="L103" i="92"/>
  <c r="K103" i="92"/>
  <c r="J103" i="92"/>
  <c r="I103" i="92"/>
  <c r="H103" i="92"/>
  <c r="G103" i="92"/>
  <c r="F103" i="92"/>
  <c r="E103" i="92"/>
  <c r="D103" i="92"/>
  <c r="C103" i="92"/>
  <c r="B103" i="92"/>
  <c r="R99" i="92"/>
  <c r="Q99" i="92"/>
  <c r="P99" i="92"/>
  <c r="O99" i="92"/>
  <c r="N99" i="92"/>
  <c r="M99" i="92"/>
  <c r="L99" i="92"/>
  <c r="K99" i="92"/>
  <c r="J99" i="92"/>
  <c r="I99" i="92"/>
  <c r="H99" i="92"/>
  <c r="G99" i="92"/>
  <c r="F99" i="92"/>
  <c r="E99" i="92"/>
  <c r="R95" i="92"/>
  <c r="Q95" i="92"/>
  <c r="P95" i="92"/>
  <c r="O95" i="92"/>
  <c r="N95" i="92"/>
  <c r="M95" i="92"/>
  <c r="L95" i="92"/>
  <c r="K95" i="92"/>
  <c r="J95" i="92"/>
  <c r="I95" i="92"/>
  <c r="H95" i="92"/>
  <c r="G95" i="92"/>
  <c r="F95" i="92"/>
  <c r="E95" i="92"/>
  <c r="R91" i="92"/>
  <c r="Q91" i="92"/>
  <c r="P91" i="92"/>
  <c r="O91" i="92"/>
  <c r="N91" i="92"/>
  <c r="M91" i="92"/>
  <c r="L91" i="92"/>
  <c r="K91" i="92"/>
  <c r="J91" i="92"/>
  <c r="I91" i="92"/>
  <c r="H91" i="92"/>
  <c r="G91" i="92"/>
  <c r="F91" i="92"/>
  <c r="E91" i="92"/>
  <c r="D91" i="92"/>
  <c r="C91" i="92"/>
  <c r="B91" i="92"/>
  <c r="M113" i="90"/>
  <c r="M117" i="90" s="1"/>
  <c r="L113" i="90"/>
  <c r="L117" i="90" s="1"/>
  <c r="K113" i="90"/>
  <c r="K117" i="90" s="1"/>
  <c r="J113" i="90"/>
  <c r="J117" i="90" s="1"/>
  <c r="I113" i="90"/>
  <c r="I117" i="90" s="1"/>
  <c r="H113" i="90"/>
  <c r="H117" i="90" s="1"/>
  <c r="G113" i="90"/>
  <c r="G117" i="90" s="1"/>
  <c r="F113" i="90"/>
  <c r="F117" i="90" s="1"/>
  <c r="E113" i="90"/>
  <c r="E117" i="90" s="1"/>
  <c r="D113" i="90"/>
  <c r="D117" i="90" s="1"/>
  <c r="C113" i="90"/>
  <c r="C117" i="90" s="1"/>
  <c r="B113" i="90"/>
  <c r="B117" i="90" s="1"/>
  <c r="M102" i="90"/>
  <c r="L102" i="90"/>
  <c r="K102" i="90"/>
  <c r="J102" i="90"/>
  <c r="I102" i="90"/>
  <c r="H102" i="90"/>
  <c r="G102" i="90"/>
  <c r="F102" i="90"/>
  <c r="E102" i="90"/>
  <c r="E103" i="90" s="1"/>
  <c r="E116" i="90" s="1"/>
  <c r="D102" i="90"/>
  <c r="C102" i="90"/>
  <c r="M26" i="90"/>
  <c r="M88" i="90"/>
  <c r="F5" i="86"/>
  <c r="G5" i="86"/>
  <c r="G9" i="86" s="1"/>
  <c r="G11" i="86" s="1"/>
  <c r="H5" i="86"/>
  <c r="H9" i="86" s="1"/>
  <c r="H11" i="86" s="1"/>
  <c r="I5" i="86"/>
  <c r="I9" i="86" s="1"/>
  <c r="J5" i="86"/>
  <c r="J9" i="86" s="1"/>
  <c r="K5" i="86"/>
  <c r="K9" i="86" s="1"/>
  <c r="L5" i="86"/>
  <c r="L9" i="86" s="1"/>
  <c r="M5" i="86"/>
  <c r="M9" i="86" s="1"/>
  <c r="N5" i="86"/>
  <c r="N9" i="86" s="1"/>
  <c r="E9" i="86"/>
  <c r="E11" i="86" s="1"/>
  <c r="C37" i="86"/>
  <c r="D37" i="86"/>
  <c r="F37" i="86"/>
  <c r="G37" i="86"/>
  <c r="H37" i="86"/>
  <c r="I37" i="86"/>
  <c r="J37" i="86"/>
  <c r="K37" i="86"/>
  <c r="L37" i="86"/>
  <c r="M37" i="86"/>
  <c r="N37" i="86"/>
  <c r="C38" i="86"/>
  <c r="D38" i="86"/>
  <c r="C39" i="86"/>
  <c r="C40" i="86" s="1"/>
  <c r="D39" i="86"/>
  <c r="D40" i="86" s="1"/>
  <c r="E39" i="86"/>
  <c r="E40" i="86" s="1"/>
  <c r="F39" i="86"/>
  <c r="F40" i="86" s="1"/>
  <c r="G39" i="86"/>
  <c r="H39" i="86"/>
  <c r="H40" i="86" s="1"/>
  <c r="I39" i="86"/>
  <c r="I40" i="86" s="1"/>
  <c r="J39" i="86"/>
  <c r="J40" i="86" s="1"/>
  <c r="K39" i="86"/>
  <c r="K40" i="86" s="1"/>
  <c r="L39" i="86"/>
  <c r="M39" i="86"/>
  <c r="M40" i="86" s="1"/>
  <c r="N39" i="86"/>
  <c r="N40" i="86" s="1"/>
  <c r="B39" i="86"/>
  <c r="B38" i="86"/>
  <c r="B37" i="86"/>
  <c r="R66" i="92"/>
  <c r="R70" i="92"/>
  <c r="R74" i="92"/>
  <c r="R78" i="92"/>
  <c r="R79" i="92"/>
  <c r="R43" i="92"/>
  <c r="R47" i="92"/>
  <c r="R51" i="92"/>
  <c r="R55" i="92"/>
  <c r="R56" i="92"/>
  <c r="Q56" i="92"/>
  <c r="P56" i="92"/>
  <c r="O56" i="92"/>
  <c r="N56" i="92"/>
  <c r="M56" i="92"/>
  <c r="L56" i="92"/>
  <c r="K56" i="92"/>
  <c r="J56" i="92"/>
  <c r="I56" i="92"/>
  <c r="H56" i="92"/>
  <c r="G56" i="92"/>
  <c r="F56" i="92"/>
  <c r="E56" i="92"/>
  <c r="D56" i="92"/>
  <c r="C56" i="92"/>
  <c r="B56" i="92"/>
  <c r="Q55" i="92"/>
  <c r="P55" i="92"/>
  <c r="O55" i="92"/>
  <c r="N55" i="92"/>
  <c r="M55" i="92"/>
  <c r="L55" i="92"/>
  <c r="K55" i="92"/>
  <c r="J55" i="92"/>
  <c r="I55" i="92"/>
  <c r="H55" i="92"/>
  <c r="G55" i="92"/>
  <c r="F55" i="92"/>
  <c r="E55" i="92"/>
  <c r="D55" i="92"/>
  <c r="C55" i="92"/>
  <c r="B55" i="92"/>
  <c r="Q51" i="92"/>
  <c r="P51" i="92"/>
  <c r="O51" i="92"/>
  <c r="N51" i="92"/>
  <c r="M51" i="92"/>
  <c r="L51" i="92"/>
  <c r="K51" i="92"/>
  <c r="J51" i="92"/>
  <c r="I51" i="92"/>
  <c r="H51" i="92"/>
  <c r="G51" i="92"/>
  <c r="F51" i="92"/>
  <c r="E51" i="92"/>
  <c r="Q47" i="92"/>
  <c r="P47" i="92"/>
  <c r="O47" i="92"/>
  <c r="N47" i="92"/>
  <c r="M47" i="92"/>
  <c r="L47" i="92"/>
  <c r="K47" i="92"/>
  <c r="J47" i="92"/>
  <c r="I47" i="92"/>
  <c r="H47" i="92"/>
  <c r="G47" i="92"/>
  <c r="F47" i="92"/>
  <c r="E47" i="92"/>
  <c r="Q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F9" i="86" l="1"/>
  <c r="F11" i="86" s="1"/>
  <c r="R111" i="92"/>
  <c r="R112" i="92"/>
  <c r="E102" i="92"/>
  <c r="O38" i="86"/>
  <c r="P38" i="86"/>
  <c r="F102" i="92"/>
  <c r="M31" i="94"/>
  <c r="M35" i="94" s="1"/>
  <c r="E31" i="94"/>
  <c r="G31" i="94"/>
  <c r="G35" i="94" s="1"/>
  <c r="K35" i="94"/>
  <c r="C35" i="94"/>
  <c r="I31" i="94"/>
  <c r="I35" i="94" s="1"/>
  <c r="H31" i="94"/>
  <c r="H35" i="94" s="1"/>
  <c r="B31" i="94"/>
  <c r="B35" i="94" s="1"/>
  <c r="N31" i="94"/>
  <c r="N35" i="94" s="1"/>
  <c r="F31" i="94"/>
  <c r="F35" i="94" s="1"/>
  <c r="O31" i="94"/>
  <c r="E35" i="94"/>
  <c r="J31" i="94"/>
  <c r="B54" i="92"/>
  <c r="D102" i="92"/>
  <c r="B102" i="92"/>
  <c r="R54" i="92"/>
  <c r="J102" i="92"/>
  <c r="R102" i="92"/>
  <c r="J54" i="92"/>
  <c r="O54" i="92"/>
  <c r="O102" i="92"/>
  <c r="I102" i="92"/>
  <c r="M102" i="92"/>
  <c r="L54" i="92"/>
  <c r="N54" i="92"/>
  <c r="I54" i="92"/>
  <c r="M54" i="92"/>
  <c r="N102" i="92"/>
  <c r="G102" i="92"/>
  <c r="C102" i="92"/>
  <c r="L102" i="92"/>
  <c r="Q54" i="92"/>
  <c r="E54" i="92"/>
  <c r="P102" i="92"/>
  <c r="Q102" i="92"/>
  <c r="K102" i="92"/>
  <c r="C54" i="92"/>
  <c r="K54" i="92"/>
  <c r="P54" i="92"/>
  <c r="R77" i="92"/>
  <c r="F103" i="90"/>
  <c r="F116" i="90" s="1"/>
  <c r="P37" i="86"/>
  <c r="P39" i="86"/>
  <c r="P40" i="86" s="1"/>
  <c r="B36" i="86"/>
  <c r="B40" i="86" s="1"/>
  <c r="O39" i="86"/>
  <c r="O40" i="86" s="1"/>
  <c r="O37" i="86"/>
  <c r="H102" i="92"/>
  <c r="G40" i="86"/>
  <c r="L40" i="86"/>
  <c r="D54" i="92"/>
  <c r="F54" i="92"/>
  <c r="G54" i="92"/>
  <c r="H54" i="92"/>
  <c r="G103" i="90" l="1"/>
  <c r="G116" i="90" s="1"/>
  <c r="O35" i="94"/>
  <c r="P31" i="94"/>
  <c r="J35" i="94"/>
  <c r="P35" i="94" s="1"/>
  <c r="R110" i="92"/>
  <c r="L88" i="90"/>
  <c r="K88" i="90"/>
  <c r="J88" i="90"/>
  <c r="I88" i="90"/>
  <c r="H88" i="90"/>
  <c r="G88" i="90"/>
  <c r="F88" i="90"/>
  <c r="E88" i="90"/>
  <c r="D88" i="90"/>
  <c r="C88" i="90"/>
  <c r="L26" i="90"/>
  <c r="K26" i="90"/>
  <c r="J26" i="90"/>
  <c r="I26" i="90"/>
  <c r="H26" i="90"/>
  <c r="G26" i="90"/>
  <c r="F26" i="90"/>
  <c r="E26" i="90"/>
  <c r="D26" i="90"/>
  <c r="C26" i="90"/>
  <c r="Q66" i="92"/>
  <c r="Q70" i="92"/>
  <c r="Q74" i="92"/>
  <c r="Q78" i="92"/>
  <c r="Q111" i="92" s="1"/>
  <c r="Q79" i="92"/>
  <c r="Q112" i="92" s="1"/>
  <c r="P79" i="92"/>
  <c r="P112" i="92" s="1"/>
  <c r="O79" i="92"/>
  <c r="O112" i="92" s="1"/>
  <c r="N79" i="92"/>
  <c r="N112" i="92" s="1"/>
  <c r="M79" i="92"/>
  <c r="M112" i="92" s="1"/>
  <c r="L79" i="92"/>
  <c r="L112" i="92" s="1"/>
  <c r="K79" i="92"/>
  <c r="K112" i="92" s="1"/>
  <c r="J79" i="92"/>
  <c r="J112" i="92" s="1"/>
  <c r="I79" i="92"/>
  <c r="I112" i="92" s="1"/>
  <c r="H79" i="92"/>
  <c r="H112" i="92" s="1"/>
  <c r="G79" i="92"/>
  <c r="G112" i="92" s="1"/>
  <c r="F79" i="92"/>
  <c r="F112" i="92" s="1"/>
  <c r="E79" i="92"/>
  <c r="E112" i="92" s="1"/>
  <c r="D79" i="92"/>
  <c r="D112" i="92" s="1"/>
  <c r="C79" i="92"/>
  <c r="C112" i="92" s="1"/>
  <c r="B79" i="92"/>
  <c r="B112" i="92" s="1"/>
  <c r="P78" i="92"/>
  <c r="P111" i="92" s="1"/>
  <c r="O78" i="92"/>
  <c r="O111" i="92" s="1"/>
  <c r="N78" i="92"/>
  <c r="N111" i="92" s="1"/>
  <c r="M78" i="92"/>
  <c r="M111" i="92" s="1"/>
  <c r="L78" i="92"/>
  <c r="L111" i="92" s="1"/>
  <c r="K78" i="92"/>
  <c r="K111" i="92" s="1"/>
  <c r="J78" i="92"/>
  <c r="J111" i="92" s="1"/>
  <c r="I78" i="92"/>
  <c r="I111" i="92" s="1"/>
  <c r="H78" i="92"/>
  <c r="H111" i="92" s="1"/>
  <c r="G78" i="92"/>
  <c r="G111" i="92" s="1"/>
  <c r="F78" i="92"/>
  <c r="F111" i="92" s="1"/>
  <c r="E78" i="92"/>
  <c r="E111" i="92" s="1"/>
  <c r="D78" i="92"/>
  <c r="D111" i="92" s="1"/>
  <c r="C78" i="92"/>
  <c r="C111" i="92" s="1"/>
  <c r="B78" i="92"/>
  <c r="B111" i="92" s="1"/>
  <c r="P74" i="92"/>
  <c r="O74" i="92"/>
  <c r="N74" i="92"/>
  <c r="M74" i="92"/>
  <c r="L74" i="92"/>
  <c r="K74" i="92"/>
  <c r="J74" i="92"/>
  <c r="I74" i="92"/>
  <c r="H74" i="92"/>
  <c r="G74" i="92"/>
  <c r="F74" i="92"/>
  <c r="E74" i="92"/>
  <c r="P70" i="92"/>
  <c r="O70" i="92"/>
  <c r="N70" i="92"/>
  <c r="M70" i="92"/>
  <c r="L70" i="92"/>
  <c r="K70" i="92"/>
  <c r="J70" i="92"/>
  <c r="I70" i="92"/>
  <c r="H70" i="92"/>
  <c r="G70" i="92"/>
  <c r="F70" i="92"/>
  <c r="E70" i="92"/>
  <c r="P66" i="92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H103" i="90" l="1"/>
  <c r="H116" i="90" s="1"/>
  <c r="P77" i="92"/>
  <c r="P110" i="92" s="1"/>
  <c r="B77" i="92"/>
  <c r="B110" i="92" s="1"/>
  <c r="J77" i="92"/>
  <c r="J110" i="92" s="1"/>
  <c r="N77" i="92"/>
  <c r="N110" i="92" s="1"/>
  <c r="O77" i="92"/>
  <c r="O110" i="92" s="1"/>
  <c r="G77" i="92"/>
  <c r="G110" i="92" s="1"/>
  <c r="L77" i="92"/>
  <c r="L110" i="92" s="1"/>
  <c r="D77" i="92"/>
  <c r="D110" i="92" s="1"/>
  <c r="M77" i="92"/>
  <c r="M110" i="92" s="1"/>
  <c r="Q77" i="92"/>
  <c r="Q110" i="92" s="1"/>
  <c r="F77" i="92"/>
  <c r="F110" i="92" s="1"/>
  <c r="E16" i="90"/>
  <c r="F16" i="90" s="1"/>
  <c r="G16" i="90" s="1"/>
  <c r="H16" i="90" s="1"/>
  <c r="I16" i="90" s="1"/>
  <c r="J16" i="90" s="1"/>
  <c r="K16" i="90" s="1"/>
  <c r="L16" i="90" s="1"/>
  <c r="M16" i="90" s="1"/>
  <c r="N16" i="90" s="1"/>
  <c r="E77" i="92"/>
  <c r="E110" i="92" s="1"/>
  <c r="H77" i="92"/>
  <c r="H110" i="92" s="1"/>
  <c r="C77" i="92"/>
  <c r="C110" i="92" s="1"/>
  <c r="K77" i="92"/>
  <c r="K110" i="92" s="1"/>
  <c r="I77" i="92"/>
  <c r="I110" i="92" s="1"/>
  <c r="I103" i="90" l="1"/>
  <c r="I116" i="90" s="1"/>
  <c r="J103" i="90" l="1"/>
  <c r="J116" i="90" s="1"/>
  <c r="K103" i="90" l="1"/>
  <c r="K116" i="90" s="1"/>
  <c r="L103" i="90" l="1"/>
  <c r="L116" i="90" s="1"/>
  <c r="M103" i="90" l="1"/>
  <c r="M116" i="90" s="1"/>
  <c r="N103" i="90" l="1"/>
  <c r="N116" i="90" s="1"/>
</calcChain>
</file>

<file path=xl/sharedStrings.xml><?xml version="1.0" encoding="utf-8"?>
<sst xmlns="http://schemas.openxmlformats.org/spreadsheetml/2006/main" count="402" uniqueCount="129">
  <si>
    <t>Investering Taxekollektiv</t>
  </si>
  <si>
    <t>varav reinvestering</t>
  </si>
  <si>
    <t>varav nyinvestering</t>
  </si>
  <si>
    <t>Investeringar Skattekollektiv</t>
  </si>
  <si>
    <t>Exploatering</t>
  </si>
  <si>
    <t>(mnkr)</t>
  </si>
  <si>
    <t>Prognos</t>
  </si>
  <si>
    <t>KF-beslut*</t>
  </si>
  <si>
    <t>Projekt X</t>
  </si>
  <si>
    <t>Projekt Y</t>
  </si>
  <si>
    <t>Kapitalkostnadsutveckling (inklusive exploatering)</t>
  </si>
  <si>
    <t>Taxefinansierad verksamhet</t>
  </si>
  <si>
    <t>Kapitalkostnader (netto, inklusive upplösning av investeringsbidrag och övriga investeringsinkomster)</t>
  </si>
  <si>
    <t>Utfall</t>
  </si>
  <si>
    <t xml:space="preserve">Avskrivningar </t>
  </si>
  <si>
    <t>Befintlig anläggningsvolym (simulering)</t>
  </si>
  <si>
    <t>Ränta</t>
  </si>
  <si>
    <t>Avskrivningar</t>
  </si>
  <si>
    <t>Pågående investeringar</t>
  </si>
  <si>
    <t>Planerade investeringar (ej påbörjade)</t>
  </si>
  <si>
    <t>Total Kapitalkostnadsutveckling</t>
  </si>
  <si>
    <r>
      <t>Kretslopp och vattennämnden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</si>
  <si>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t>Övriga driftkonsekvenser (ej kapitalkostnader)</t>
  </si>
  <si>
    <t>Driftkostnader tillkommande anläggningar</t>
  </si>
  <si>
    <t>ev varav medfinansiering statlig infrastruktur (årlig kostnad)</t>
  </si>
  <si>
    <t>varav investeringsområde/väsentligt projekt X</t>
  </si>
  <si>
    <t>varav investeringsområde/väsentligt projekt Y</t>
  </si>
  <si>
    <t>m fl</t>
  </si>
  <si>
    <t>Investeringsrelaterade driftkostnader (rivning, sanering, evakuering, utrangering)</t>
  </si>
  <si>
    <t>ev varav minskade driftkostnader avgående anläggningar</t>
  </si>
  <si>
    <t>Summa (netto årligen tillkommande driftkonsekvenser)</t>
  </si>
  <si>
    <t>Skattefinansierad verksamhet - Skyfall</t>
  </si>
  <si>
    <r>
      <t>Nämnd: Kretslopp och vatten 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</si>
  <si>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r>
      <t xml:space="preserve">mnkr, </t>
    </r>
    <r>
      <rPr>
        <b/>
        <sz val="11"/>
        <color rgb="FFFF0000"/>
        <rFont val="Calibri"/>
        <family val="2"/>
        <scheme val="minor"/>
      </rPr>
      <t>avrundat till närmsta 50 mnkr</t>
    </r>
  </si>
  <si>
    <t>Nominerad bruttoinvestering</t>
  </si>
  <si>
    <t>Investeringsinkomster</t>
  </si>
  <si>
    <t>Nominerad nettoinvestering</t>
  </si>
  <si>
    <t>Investeringsområde</t>
  </si>
  <si>
    <t>Krisberedskap/Förmågehöjande åtgärder</t>
  </si>
  <si>
    <t>Konstgestaltning 1% (avser nyinvestering)</t>
  </si>
  <si>
    <t>Budgetregleringspost utgifter Nyinvestering</t>
  </si>
  <si>
    <t>Budgetregleringspost utgifter Reinvestering</t>
  </si>
  <si>
    <t xml:space="preserve">Budgetregleringspost inkomster </t>
  </si>
  <si>
    <t>Totalt bruttoinvesteringar</t>
  </si>
  <si>
    <t>Totalt nettoinvesteringar</t>
  </si>
  <si>
    <t>Investeringar vatten och avlopp</t>
  </si>
  <si>
    <t>Investeringar avfall</t>
  </si>
  <si>
    <t>Skyfall</t>
  </si>
  <si>
    <t>Tekniskt vatten</t>
  </si>
  <si>
    <t>(mnkr, nettoinvestering)</t>
  </si>
  <si>
    <t>Utfall tom</t>
  </si>
  <si>
    <t>varav driftkostnader tillkommande anläggningar, konstgestaltning 1%</t>
  </si>
  <si>
    <t>Skattefinansierad verksamhet - Krisberedskap och förmågehöjande insatser</t>
  </si>
  <si>
    <t xml:space="preserve">Utgifter VA-utbyggnad </t>
  </si>
  <si>
    <t>Övriga poster, som information</t>
  </si>
  <si>
    <t>Anläggningsavgifter exploatering</t>
  </si>
  <si>
    <t>Anläggningsavgifter, övrigt</t>
  </si>
  <si>
    <t>Budget 2024-2026</t>
  </si>
  <si>
    <t xml:space="preserve">Övriga poster som information - ej underlag för nominering </t>
  </si>
  <si>
    <t>Kostnader - planerat underhåll</t>
  </si>
  <si>
    <t>**Ange 1 för genomförandefas, 2 för aktiv planeringsfas eller 3 för planering inte påbörjad</t>
  </si>
  <si>
    <t>Status**</t>
  </si>
  <si>
    <t>Ackumulerade tillkommande driftkostnader 2025- (volymförändring)</t>
  </si>
  <si>
    <t>Totalt ackumulerade driftkostnader 2025-</t>
  </si>
  <si>
    <t>Summering skattefinansierad verksamhet</t>
  </si>
  <si>
    <t>Totalt årliga investeringsrelaterade kostnader</t>
  </si>
  <si>
    <t>Summa årliga totala inv.relaterade driftkostnader</t>
  </si>
  <si>
    <t>Totalt stattefinansierad verksamhet</t>
  </si>
  <si>
    <t>OBS för 2025 och framåt används räntesats X%</t>
  </si>
  <si>
    <t>Utfall 2024</t>
  </si>
  <si>
    <t>Budget 2025</t>
  </si>
  <si>
    <t>Prognos 2025</t>
  </si>
  <si>
    <t>2026-2030</t>
  </si>
  <si>
    <t>2031-2035</t>
  </si>
  <si>
    <t>Beslutad nettobudget 2025</t>
  </si>
  <si>
    <t>Förändring från budget 2025</t>
  </si>
  <si>
    <t>Bedömning av "låsta volymer"</t>
  </si>
  <si>
    <r>
      <t>Nämnd: Kretslopp och vatten  (</t>
    </r>
    <r>
      <rPr>
        <b/>
        <sz val="14"/>
        <color rgb="FFFF0000"/>
        <rFont val="Calibri"/>
        <family val="2"/>
      </rPr>
      <t>obs</t>
    </r>
    <r>
      <rPr>
        <b/>
        <sz val="14"/>
        <rFont val="Calibri"/>
        <family val="2"/>
      </rPr>
      <t xml:space="preserve"> anges i mnkr i löpande priser)</t>
    </r>
  </si>
  <si>
    <t>prognos</t>
  </si>
  <si>
    <t>utfall</t>
  </si>
  <si>
    <t>Projektredovisning - nettoinvestering</t>
  </si>
  <si>
    <t>Investeringsområde 5</t>
  </si>
  <si>
    <r>
      <t>KoV (</t>
    </r>
    <r>
      <rPr>
        <b/>
        <sz val="12"/>
        <color rgb="FFFF0000"/>
        <rFont val="Calibri"/>
        <family val="2"/>
      </rPr>
      <t>obs</t>
    </r>
    <r>
      <rPr>
        <b/>
        <sz val="12"/>
        <rFont val="Calibri"/>
        <family val="2"/>
      </rPr>
      <t xml:space="preserve"> anges i mnkr i löpande priser)</t>
    </r>
  </si>
  <si>
    <t>Projekt eller grupper av projekt &gt;1 000 pbb</t>
  </si>
  <si>
    <t>*Ange med G, I eller N om projektet har Genomförandebeslut, Inriktningsbeslut eller om det har eller förväntas hanteras på Nämndsnivå</t>
  </si>
  <si>
    <t>fr augusti bokalutet</t>
  </si>
  <si>
    <t>bokslut 2023 december</t>
  </si>
  <si>
    <t>Svåruppskattad då vi inte följer upp på detta i redovisning, ingen egen personal är inräknad</t>
  </si>
  <si>
    <t>va</t>
  </si>
  <si>
    <t>avf</t>
  </si>
  <si>
    <t>avfall</t>
  </si>
  <si>
    <t>kris</t>
  </si>
  <si>
    <t>Ingår i taxekollektivet</t>
  </si>
  <si>
    <t>avskriv</t>
  </si>
  <si>
    <t>rta</t>
  </si>
  <si>
    <t>förra årets siffror</t>
  </si>
  <si>
    <t>ingår numera i taxekollektivets siffror</t>
  </si>
  <si>
    <t>Avfall - skattefinansierade deponier</t>
  </si>
  <si>
    <t>Andreas ej med</t>
  </si>
  <si>
    <t>Har ingen insyn i betalningsplan som batterifabriken ska betala till Kov.</t>
  </si>
  <si>
    <t xml:space="preserve"> </t>
  </si>
  <si>
    <t>stab</t>
  </si>
  <si>
    <t xml:space="preserve">Summa tot </t>
  </si>
  <si>
    <t>avskriv tot</t>
  </si>
  <si>
    <t>rta tot</t>
  </si>
  <si>
    <t>Skattefinansierad verksamhet - skattefinansierade Deponier</t>
  </si>
  <si>
    <t>varav skattefinansierat och teknikst vatten</t>
  </si>
  <si>
    <t>tot</t>
  </si>
  <si>
    <t>skattefinansierat och tek va</t>
  </si>
  <si>
    <t>årliga tillkommande totalt</t>
  </si>
  <si>
    <t>varav skattefin och tek va</t>
  </si>
  <si>
    <t>rta fr 2024-10</t>
  </si>
  <si>
    <t>projektprecisisa</t>
  </si>
  <si>
    <t>*) har bara beräknat ränta ovan för aktiveringen.</t>
  </si>
  <si>
    <t>Balut till nämnd i mars</t>
  </si>
  <si>
    <t>Investeringsområde 1 - Dricksvattenproduktion</t>
  </si>
  <si>
    <t>Mjörn råvatten</t>
  </si>
  <si>
    <t>I</t>
  </si>
  <si>
    <t>Investeringsområde 2 - Avloppsavledning</t>
  </si>
  <si>
    <t>Askims pumpkedja förstärkning</t>
  </si>
  <si>
    <t xml:space="preserve">N  </t>
  </si>
  <si>
    <t>Hjuvik Pumpkedja</t>
  </si>
  <si>
    <t>Investeringsområde 3 - Dricksvattendistribution</t>
  </si>
  <si>
    <t>Förstärkning ledningsnät Göteborg Kungsbacka</t>
  </si>
  <si>
    <t>Investeringsområde 4 - Generalplan</t>
  </si>
  <si>
    <t>Överföringsledningar Norra Hisingen</t>
  </si>
  <si>
    <t xml:space="preserve">Askims pumpkedja är tillbakadragen. Omtag sker, där vi ser över hela projektet. </t>
  </si>
  <si>
    <t>50 år</t>
  </si>
  <si>
    <t>svårbedömt när anläggningar klara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</si>
</sst>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E+00"/>
    <numFmt numFmtId="165" formatCode="#,##0.0"/>
    <numFmt numFmtId="166" formatCode="#,##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sz val="8"/>
      <color theme="0"/>
      <name val="Calibri"/>
      <family val="2"/>
    </font>
    <font>
      <b/>
      <sz val="14"/>
      <name val="Calibri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FF0000"/>
      <name val="Calibri"/>
      <family val="2"/>
    </font>
    <font>
      <b/>
      <sz val="14"/>
      <color rgb="FF444444"/>
      <name val="Calibri"/>
      <family val="2"/>
      <scheme val="minor"/>
    </font>
    <font>
      <b/>
      <sz val="11"/>
      <name val="Calibri"/>
      <family val="2"/>
    </font>
    <font>
      <sz val="8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3" fillId="0" borderId="0" applyFont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0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/>
    <xf numFmtId="0" fontId="0" fillId="0" borderId="5" xfId="0" applyBorder="1"/>
    <xf numFmtId="3" fontId="4" fillId="0" borderId="0" xfId="0" applyNumberFormat="1" applyFont="1"/>
    <xf numFmtId="164" fontId="0" fillId="0" borderId="0" xfId="0" applyNumberFormat="1"/>
    <xf numFmtId="1" fontId="0" fillId="0" borderId="0" xfId="0" applyNumberFormat="1"/>
    <xf numFmtId="0" fontId="7" fillId="3" borderId="0" xfId="0" applyFont="1" applyFill="1"/>
    <xf numFmtId="1" fontId="9" fillId="0" borderId="0" xfId="0" applyNumberFormat="1" applyFont="1"/>
    <xf numFmtId="0" fontId="14" fillId="0" borderId="0" xfId="0" applyFont="1"/>
    <xf numFmtId="0" fontId="7" fillId="0" borderId="25" xfId="0" applyFont="1" applyBorder="1"/>
    <xf numFmtId="0" fontId="13" fillId="0" borderId="0" xfId="1" applyFont="1" applyAlignment="1">
      <alignment wrapText="1"/>
    </xf>
    <xf numFmtId="0" fontId="15" fillId="0" borderId="0" xfId="0" applyFont="1"/>
    <xf numFmtId="0" fontId="16" fillId="0" borderId="0" xfId="1" applyFont="1"/>
    <xf numFmtId="0" fontId="2" fillId="3" borderId="11" xfId="0" applyFont="1" applyFill="1" applyBorder="1"/>
    <xf numFmtId="0" fontId="2" fillId="0" borderId="11" xfId="0" applyFont="1" applyBorder="1"/>
    <xf numFmtId="0" fontId="2" fillId="3" borderId="13" xfId="0" applyFont="1" applyFill="1" applyBorder="1"/>
    <xf numFmtId="0" fontId="7" fillId="0" borderId="14" xfId="0" applyFont="1" applyBorder="1"/>
    <xf numFmtId="0" fontId="7" fillId="0" borderId="24" xfId="0" applyFont="1" applyBorder="1"/>
    <xf numFmtId="0" fontId="7" fillId="3" borderId="25" xfId="0" applyFont="1" applyFill="1" applyBorder="1"/>
    <xf numFmtId="0" fontId="0" fillId="3" borderId="0" xfId="0" applyFill="1"/>
    <xf numFmtId="0" fontId="2" fillId="2" borderId="5" xfId="0" applyFont="1" applyFill="1" applyBorder="1"/>
    <xf numFmtId="0" fontId="2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7" fillId="2" borderId="1" xfId="0" applyFont="1" applyFill="1" applyBorder="1"/>
    <xf numFmtId="0" fontId="6" fillId="0" borderId="1" xfId="0" applyFont="1" applyBorder="1"/>
    <xf numFmtId="0" fontId="0" fillId="0" borderId="1" xfId="0" applyBorder="1"/>
    <xf numFmtId="0" fontId="7" fillId="0" borderId="3" xfId="0" applyFont="1" applyBorder="1"/>
    <xf numFmtId="0" fontId="7" fillId="0" borderId="7" xfId="0" applyFont="1" applyBorder="1"/>
    <xf numFmtId="0" fontId="0" fillId="0" borderId="0" xfId="0" applyAlignment="1">
      <alignment wrapText="1"/>
    </xf>
    <xf numFmtId="0" fontId="20" fillId="0" borderId="0" xfId="1" applyFont="1" applyAlignment="1">
      <alignment wrapText="1"/>
    </xf>
    <xf numFmtId="0" fontId="11" fillId="0" borderId="11" xfId="0" applyFont="1" applyBorder="1"/>
    <xf numFmtId="0" fontId="22" fillId="0" borderId="0" xfId="0" applyFont="1"/>
    <xf numFmtId="0" fontId="23" fillId="0" borderId="0" xfId="0" applyFont="1"/>
    <xf numFmtId="0" fontId="23" fillId="4" borderId="32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23" fillId="4" borderId="33" xfId="0" applyFont="1" applyFill="1" applyBorder="1" applyAlignment="1">
      <alignment horizontal="center"/>
    </xf>
    <xf numFmtId="0" fontId="25" fillId="0" borderId="0" xfId="0" applyFont="1"/>
    <xf numFmtId="0" fontId="25" fillId="0" borderId="9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0" fontId="26" fillId="0" borderId="14" xfId="0" applyFont="1" applyBorder="1"/>
    <xf numFmtId="0" fontId="25" fillId="0" borderId="5" xfId="0" applyFont="1" applyBorder="1"/>
    <xf numFmtId="0" fontId="25" fillId="0" borderId="6" xfId="0" applyFont="1" applyBorder="1"/>
    <xf numFmtId="0" fontId="25" fillId="0" borderId="22" xfId="0" applyFont="1" applyBorder="1"/>
    <xf numFmtId="0" fontId="25" fillId="0" borderId="1" xfId="0" applyFont="1" applyBorder="1"/>
    <xf numFmtId="0" fontId="25" fillId="0" borderId="9" xfId="0" applyFont="1" applyBorder="1"/>
    <xf numFmtId="0" fontId="25" fillId="0" borderId="8" xfId="0" applyFont="1" applyBorder="1"/>
    <xf numFmtId="0" fontId="27" fillId="0" borderId="24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5" fillId="0" borderId="38" xfId="0" applyFont="1" applyBorder="1" applyAlignment="1">
      <alignment vertical="center"/>
    </xf>
    <xf numFmtId="0" fontId="25" fillId="0" borderId="39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3" fillId="4" borderId="26" xfId="0" applyFont="1" applyFill="1" applyBorder="1"/>
    <xf numFmtId="0" fontId="23" fillId="4" borderId="10" xfId="0" applyFont="1" applyFill="1" applyBorder="1" applyAlignment="1">
      <alignment horizontal="center" wrapText="1"/>
    </xf>
    <xf numFmtId="0" fontId="23" fillId="4" borderId="11" xfId="0" applyFont="1" applyFill="1" applyBorder="1" applyAlignment="1">
      <alignment horizontal="center" wrapText="1"/>
    </xf>
    <xf numFmtId="0" fontId="23" fillId="4" borderId="20" xfId="0" applyFont="1" applyFill="1" applyBorder="1" applyAlignment="1">
      <alignment horizontal="center" wrapText="1"/>
    </xf>
    <xf numFmtId="0" fontId="23" fillId="4" borderId="10" xfId="0" applyFont="1" applyFill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/>
    </xf>
    <xf numFmtId="0" fontId="17" fillId="0" borderId="5" xfId="0" applyFont="1" applyBorder="1"/>
    <xf numFmtId="0" fontId="25" fillId="0" borderId="4" xfId="0" applyFont="1" applyBorder="1"/>
    <xf numFmtId="0" fontId="28" fillId="0" borderId="5" xfId="0" applyFont="1" applyBorder="1"/>
    <xf numFmtId="0" fontId="29" fillId="0" borderId="1" xfId="0" applyFont="1" applyBorder="1"/>
    <xf numFmtId="0" fontId="25" fillId="0" borderId="19" xfId="0" applyFont="1" applyBorder="1"/>
    <xf numFmtId="0" fontId="29" fillId="0" borderId="3" xfId="0" applyFont="1" applyBorder="1"/>
    <xf numFmtId="0" fontId="25" fillId="0" borderId="3" xfId="0" applyFont="1" applyBorder="1"/>
    <xf numFmtId="0" fontId="25" fillId="0" borderId="7" xfId="0" applyFont="1" applyBorder="1"/>
    <xf numFmtId="0" fontId="25" fillId="0" borderId="40" xfId="0" applyFont="1" applyBorder="1"/>
    <xf numFmtId="0" fontId="25" fillId="0" borderId="2" xfId="0" applyFont="1" applyBorder="1"/>
    <xf numFmtId="0" fontId="29" fillId="0" borderId="9" xfId="0" applyFont="1" applyBorder="1"/>
    <xf numFmtId="0" fontId="28" fillId="0" borderId="3" xfId="0" applyFont="1" applyBorder="1"/>
    <xf numFmtId="0" fontId="29" fillId="0" borderId="5" xfId="0" applyFont="1" applyBorder="1"/>
    <xf numFmtId="0" fontId="23" fillId="4" borderId="3" xfId="0" applyFont="1" applyFill="1" applyBorder="1"/>
    <xf numFmtId="0" fontId="23" fillId="4" borderId="7" xfId="0" applyFont="1" applyFill="1" applyBorder="1"/>
    <xf numFmtId="0" fontId="23" fillId="4" borderId="40" xfId="0" applyFont="1" applyFill="1" applyBorder="1"/>
    <xf numFmtId="0" fontId="23" fillId="4" borderId="2" xfId="0" applyFont="1" applyFill="1" applyBorder="1"/>
    <xf numFmtId="0" fontId="26" fillId="0" borderId="15" xfId="0" applyFont="1" applyBorder="1"/>
    <xf numFmtId="0" fontId="26" fillId="0" borderId="16" xfId="0" applyFont="1" applyBorder="1"/>
    <xf numFmtId="0" fontId="26" fillId="0" borderId="17" xfId="0" applyFont="1" applyBorder="1"/>
    <xf numFmtId="0" fontId="26" fillId="0" borderId="4" xfId="0" applyFont="1" applyBorder="1"/>
    <xf numFmtId="0" fontId="26" fillId="0" borderId="0" xfId="0" applyFont="1"/>
    <xf numFmtId="0" fontId="26" fillId="0" borderId="5" xfId="0" applyFont="1" applyBorder="1"/>
    <xf numFmtId="0" fontId="26" fillId="0" borderId="6" xfId="0" applyFont="1" applyBorder="1"/>
    <xf numFmtId="0" fontId="23" fillId="4" borderId="19" xfId="0" applyFont="1" applyFill="1" applyBorder="1"/>
    <xf numFmtId="0" fontId="26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0" xfId="0" applyFont="1" applyBorder="1"/>
    <xf numFmtId="0" fontId="24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0" borderId="37" xfId="0" applyFont="1" applyBorder="1" applyAlignment="1">
      <alignment vertical="center"/>
    </xf>
    <xf numFmtId="0" fontId="23" fillId="0" borderId="10" xfId="0" applyFont="1" applyBorder="1"/>
    <xf numFmtId="0" fontId="19" fillId="0" borderId="0" xfId="0" applyFont="1"/>
    <xf numFmtId="0" fontId="17" fillId="0" borderId="5" xfId="0" applyFont="1" applyFill="1" applyBorder="1"/>
    <xf numFmtId="0" fontId="25" fillId="0" borderId="5" xfId="0" applyFont="1" applyFill="1" applyBorder="1"/>
    <xf numFmtId="0" fontId="25" fillId="0" borderId="0" xfId="0" applyFont="1" applyFill="1"/>
    <xf numFmtId="0" fontId="25" fillId="0" borderId="6" xfId="0" applyFont="1" applyFill="1" applyBorder="1"/>
    <xf numFmtId="0" fontId="25" fillId="0" borderId="4" xfId="0" applyFont="1" applyFill="1" applyBorder="1"/>
    <xf numFmtId="0" fontId="4" fillId="0" borderId="0" xfId="0" applyFont="1" applyFill="1"/>
    <xf numFmtId="0" fontId="28" fillId="0" borderId="5" xfId="0" applyFont="1" applyFill="1" applyBorder="1"/>
    <xf numFmtId="0" fontId="29" fillId="0" borderId="9" xfId="0" applyFont="1" applyFill="1" applyBorder="1"/>
    <xf numFmtId="0" fontId="25" fillId="0" borderId="9" xfId="0" applyFont="1" applyFill="1" applyBorder="1"/>
    <xf numFmtId="0" fontId="25" fillId="0" borderId="1" xfId="0" applyFont="1" applyFill="1" applyBorder="1"/>
    <xf numFmtId="0" fontId="25" fillId="0" borderId="8" xfId="0" applyFont="1" applyFill="1" applyBorder="1"/>
    <xf numFmtId="0" fontId="23" fillId="4" borderId="12" xfId="0" applyFont="1" applyFill="1" applyBorder="1" applyAlignment="1">
      <alignment horizontal="left" wrapText="1"/>
    </xf>
    <xf numFmtId="0" fontId="23" fillId="4" borderId="12" xfId="0" applyFont="1" applyFill="1" applyBorder="1" applyAlignment="1">
      <alignment horizontal="center" wrapText="1"/>
    </xf>
    <xf numFmtId="0" fontId="23" fillId="4" borderId="13" xfId="0" applyFont="1" applyFill="1" applyBorder="1" applyAlignment="1">
      <alignment horizontal="center" wrapText="1"/>
    </xf>
    <xf numFmtId="0" fontId="23" fillId="4" borderId="31" xfId="0" applyFont="1" applyFill="1" applyBorder="1" applyAlignment="1">
      <alignment horizontal="center" wrapText="1"/>
    </xf>
    <xf numFmtId="0" fontId="23" fillId="4" borderId="12" xfId="0" applyFont="1" applyFill="1" applyBorder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23" fillId="4" borderId="31" xfId="0" applyFont="1" applyFill="1" applyBorder="1" applyAlignment="1">
      <alignment horizontal="center"/>
    </xf>
    <xf numFmtId="0" fontId="23" fillId="4" borderId="29" xfId="0" applyFont="1" applyFill="1" applyBorder="1" applyAlignment="1">
      <alignment horizontal="center"/>
    </xf>
    <xf numFmtId="0" fontId="0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0" fillId="0" borderId="9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3" xfId="0" applyFont="1" applyBorder="1"/>
    <xf numFmtId="0" fontId="4" fillId="0" borderId="7" xfId="0" applyFont="1" applyBorder="1"/>
    <xf numFmtId="0" fontId="0" fillId="0" borderId="7" xfId="0" applyBorder="1"/>
    <xf numFmtId="0" fontId="0" fillId="0" borderId="40" xfId="0" applyBorder="1"/>
    <xf numFmtId="3" fontId="4" fillId="0" borderId="3" xfId="0" applyNumberFormat="1" applyFont="1" applyBorder="1"/>
    <xf numFmtId="0" fontId="4" fillId="0" borderId="40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18" xfId="0" applyFont="1" applyBorder="1"/>
    <xf numFmtId="0" fontId="4" fillId="0" borderId="19" xfId="0" applyFont="1" applyBorder="1"/>
    <xf numFmtId="0" fontId="29" fillId="0" borderId="5" xfId="0" applyFont="1" applyFill="1" applyBorder="1"/>
    <xf numFmtId="0" fontId="23" fillId="0" borderId="12" xfId="0" applyFont="1" applyFill="1" applyBorder="1"/>
    <xf numFmtId="0" fontId="24" fillId="0" borderId="35" xfId="0" applyFont="1" applyFill="1" applyBorder="1" applyAlignment="1">
      <alignment vertical="center"/>
    </xf>
    <xf numFmtId="0" fontId="25" fillId="0" borderId="23" xfId="0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36" xfId="0" applyFont="1" applyFill="1" applyBorder="1" applyAlignment="1">
      <alignment vertical="center"/>
    </xf>
    <xf numFmtId="0" fontId="25" fillId="0" borderId="34" xfId="0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14" xfId="0" applyFont="1" applyFill="1" applyBorder="1"/>
    <xf numFmtId="0" fontId="25" fillId="0" borderId="21" xfId="0" applyFont="1" applyFill="1" applyBorder="1"/>
    <xf numFmtId="0" fontId="25" fillId="0" borderId="22" xfId="0" applyFont="1" applyFill="1" applyBorder="1"/>
    <xf numFmtId="0" fontId="25" fillId="0" borderId="37" xfId="0" applyFont="1" applyFill="1" applyBorder="1"/>
    <xf numFmtId="0" fontId="27" fillId="0" borderId="24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/>
    </xf>
    <xf numFmtId="0" fontId="25" fillId="0" borderId="38" xfId="0" applyFont="1" applyFill="1" applyBorder="1" applyAlignment="1">
      <alignment vertical="center"/>
    </xf>
    <xf numFmtId="0" fontId="25" fillId="0" borderId="39" xfId="0" applyFont="1" applyFill="1" applyBorder="1" applyAlignment="1">
      <alignment vertical="center"/>
    </xf>
    <xf numFmtId="0" fontId="25" fillId="0" borderId="28" xfId="0" applyFont="1" applyFill="1" applyBorder="1" applyAlignment="1">
      <alignment vertical="center"/>
    </xf>
    <xf numFmtId="0" fontId="14" fillId="0" borderId="0" xfId="0" applyFont="1" applyFill="1"/>
    <xf numFmtId="3" fontId="4" fillId="0" borderId="0" xfId="0" applyNumberFormat="1" applyFont="1" applyFill="1"/>
    <xf numFmtId="0" fontId="23" fillId="5" borderId="12" xfId="0" applyFont="1" applyFill="1" applyBorder="1"/>
    <xf numFmtId="0" fontId="23" fillId="5" borderId="13" xfId="0" applyFont="1" applyFill="1" applyBorder="1"/>
    <xf numFmtId="0" fontId="23" fillId="5" borderId="31" xfId="0" applyFont="1" applyFill="1" applyBorder="1"/>
    <xf numFmtId="0" fontId="25" fillId="0" borderId="46" xfId="0" applyFont="1" applyBorder="1"/>
    <xf numFmtId="0" fontId="32" fillId="0" borderId="0" xfId="0" applyFont="1"/>
    <xf numFmtId="0" fontId="33" fillId="0" borderId="0" xfId="0" applyFont="1"/>
    <xf numFmtId="0" fontId="2" fillId="6" borderId="10" xfId="0" applyFont="1" applyFill="1" applyBorder="1" applyAlignment="1">
      <alignment horizontal="center" wrapText="1"/>
    </xf>
    <xf numFmtId="0" fontId="2" fillId="6" borderId="11" xfId="0" applyFont="1" applyFill="1" applyBorder="1" applyAlignment="1">
      <alignment horizontal="center" wrapText="1"/>
    </xf>
    <xf numFmtId="0" fontId="2" fillId="6" borderId="20" xfId="0" applyFont="1" applyFill="1" applyBorder="1" applyAlignment="1">
      <alignment horizontal="center" wrapText="1"/>
    </xf>
    <xf numFmtId="0" fontId="2" fillId="6" borderId="3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34" fillId="0" borderId="5" xfId="0" applyFont="1" applyBorder="1"/>
    <xf numFmtId="0" fontId="35" fillId="0" borderId="0" xfId="0" applyFont="1"/>
    <xf numFmtId="0" fontId="34" fillId="0" borderId="3" xfId="0" applyFont="1" applyBorder="1"/>
    <xf numFmtId="0" fontId="35" fillId="7" borderId="3" xfId="0" applyFont="1" applyFill="1" applyBorder="1"/>
    <xf numFmtId="0" fontId="35" fillId="7" borderId="7" xfId="0" applyFont="1" applyFill="1" applyBorder="1"/>
    <xf numFmtId="0" fontId="35" fillId="7" borderId="40" xfId="0" applyFont="1" applyFill="1" applyBorder="1"/>
    <xf numFmtId="0" fontId="35" fillId="0" borderId="7" xfId="0" applyFont="1" applyBorder="1"/>
    <xf numFmtId="0" fontId="35" fillId="0" borderId="3" xfId="0" applyFont="1" applyBorder="1"/>
    <xf numFmtId="0" fontId="35" fillId="0" borderId="40" xfId="0" applyFont="1" applyBorder="1"/>
    <xf numFmtId="0" fontId="35" fillId="0" borderId="2" xfId="0" applyFont="1" applyBorder="1"/>
    <xf numFmtId="0" fontId="37" fillId="0" borderId="0" xfId="0" applyFont="1"/>
    <xf numFmtId="0" fontId="17" fillId="8" borderId="10" xfId="0" applyFont="1" applyFill="1" applyBorder="1" applyAlignment="1">
      <alignment vertical="center"/>
    </xf>
    <xf numFmtId="0" fontId="17" fillId="8" borderId="11" xfId="0" applyFont="1" applyFill="1" applyBorder="1" applyAlignment="1">
      <alignment vertical="center"/>
    </xf>
    <xf numFmtId="0" fontId="17" fillId="8" borderId="41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20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17" fillId="9" borderId="41" xfId="0" applyFont="1" applyFill="1" applyBorder="1" applyAlignment="1">
      <alignment vertical="center"/>
    </xf>
    <xf numFmtId="0" fontId="17" fillId="9" borderId="11" xfId="0" applyFont="1" applyFill="1" applyBorder="1" applyAlignment="1">
      <alignment vertical="center"/>
    </xf>
    <xf numFmtId="0" fontId="17" fillId="9" borderId="32" xfId="0" applyFont="1" applyFill="1" applyBorder="1" applyAlignment="1">
      <alignment vertical="center"/>
    </xf>
    <xf numFmtId="0" fontId="17" fillId="9" borderId="33" xfId="0" applyFont="1" applyFill="1" applyBorder="1" applyAlignment="1">
      <alignment vertical="center"/>
    </xf>
    <xf numFmtId="0" fontId="17" fillId="9" borderId="20" xfId="0" applyFont="1" applyFill="1" applyBorder="1" applyAlignment="1">
      <alignment horizontal="center" vertical="center"/>
    </xf>
    <xf numFmtId="0" fontId="30" fillId="9" borderId="11" xfId="0" applyFont="1" applyFill="1" applyBorder="1" applyAlignment="1">
      <alignment horizontal="center" vertical="center"/>
    </xf>
    <xf numFmtId="0" fontId="30" fillId="9" borderId="26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vertical="center"/>
    </xf>
    <xf numFmtId="0" fontId="17" fillId="9" borderId="14" xfId="0" applyFont="1" applyFill="1" applyBorder="1" applyAlignment="1">
      <alignment vertical="center"/>
    </xf>
    <xf numFmtId="0" fontId="31" fillId="9" borderId="13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vertical="center"/>
    </xf>
    <xf numFmtId="0" fontId="18" fillId="8" borderId="14" xfId="0" applyFont="1" applyFill="1" applyBorder="1" applyAlignment="1">
      <alignment vertical="center"/>
    </xf>
    <xf numFmtId="0" fontId="18" fillId="8" borderId="42" xfId="0" applyFont="1" applyFill="1" applyBorder="1" applyAlignment="1">
      <alignment vertical="center"/>
    </xf>
    <xf numFmtId="0" fontId="18" fillId="8" borderId="13" xfId="0" applyFont="1" applyFill="1" applyBorder="1" applyAlignment="1">
      <alignment vertical="center"/>
    </xf>
    <xf numFmtId="0" fontId="18" fillId="8" borderId="43" xfId="0" applyFont="1" applyFill="1" applyBorder="1" applyAlignment="1">
      <alignment vertical="center"/>
    </xf>
    <xf numFmtId="0" fontId="18" fillId="8" borderId="44" xfId="0" applyFont="1" applyFill="1" applyBorder="1" applyAlignment="1">
      <alignment vertical="center"/>
    </xf>
    <xf numFmtId="0" fontId="18" fillId="8" borderId="31" xfId="0" applyFont="1" applyFill="1" applyBorder="1" applyAlignment="1">
      <alignment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vertical="center"/>
    </xf>
    <xf numFmtId="0" fontId="18" fillId="8" borderId="0" xfId="0" applyFont="1" applyFill="1" applyAlignment="1">
      <alignment vertical="center"/>
    </xf>
    <xf numFmtId="0" fontId="18" fillId="8" borderId="5" xfId="0" applyFont="1" applyFill="1" applyBorder="1" applyAlignment="1">
      <alignment vertical="center"/>
    </xf>
    <xf numFmtId="0" fontId="18" fillId="8" borderId="6" xfId="0" applyFont="1" applyFill="1" applyBorder="1" applyAlignment="1">
      <alignment vertical="center"/>
    </xf>
    <xf numFmtId="0" fontId="18" fillId="8" borderId="21" xfId="0" applyFont="1" applyFill="1" applyBorder="1" applyAlignment="1">
      <alignment vertical="center"/>
    </xf>
    <xf numFmtId="0" fontId="18" fillId="8" borderId="0" xfId="0" applyFont="1" applyFill="1" applyAlignment="1">
      <alignment horizontal="center" vertical="center"/>
    </xf>
    <xf numFmtId="0" fontId="19" fillId="8" borderId="27" xfId="0" applyFont="1" applyFill="1" applyBorder="1" applyAlignment="1">
      <alignment vertical="center"/>
    </xf>
    <xf numFmtId="0" fontId="19" fillId="8" borderId="14" xfId="0" applyFont="1" applyFill="1" applyBorder="1" applyAlignment="1">
      <alignment vertical="center"/>
    </xf>
    <xf numFmtId="0" fontId="19" fillId="8" borderId="4" xfId="0" applyFont="1" applyFill="1" applyBorder="1" applyAlignment="1">
      <alignment vertical="center"/>
    </xf>
    <xf numFmtId="0" fontId="19" fillId="8" borderId="0" xfId="0" applyFont="1" applyFill="1" applyAlignment="1">
      <alignment vertical="center"/>
    </xf>
    <xf numFmtId="0" fontId="19" fillId="8" borderId="5" xfId="0" applyFont="1" applyFill="1" applyBorder="1" applyAlignment="1">
      <alignment vertical="center"/>
    </xf>
    <xf numFmtId="0" fontId="19" fillId="8" borderId="6" xfId="0" applyFont="1" applyFill="1" applyBorder="1" applyAlignment="1">
      <alignment vertical="center"/>
    </xf>
    <xf numFmtId="0" fontId="19" fillId="8" borderId="21" xfId="0" applyFont="1" applyFill="1" applyBorder="1" applyAlignment="1">
      <alignment vertical="center"/>
    </xf>
    <xf numFmtId="0" fontId="19" fillId="8" borderId="25" xfId="0" applyFont="1" applyFill="1" applyBorder="1" applyAlignment="1">
      <alignment horizontal="center" vertical="center"/>
    </xf>
    <xf numFmtId="0" fontId="19" fillId="8" borderId="27" xfId="0" applyFont="1" applyFill="1" applyBorder="1" applyAlignment="1">
      <alignment horizontal="center" vertical="center"/>
    </xf>
    <xf numFmtId="0" fontId="18" fillId="8" borderId="12" xfId="0" applyFont="1" applyFill="1" applyBorder="1" applyAlignment="1">
      <alignment vertical="center"/>
    </xf>
    <xf numFmtId="0" fontId="17" fillId="8" borderId="31" xfId="0" applyFont="1" applyFill="1" applyBorder="1" applyAlignment="1">
      <alignment vertical="center"/>
    </xf>
    <xf numFmtId="0" fontId="17" fillId="8" borderId="29" xfId="0" applyFont="1" applyFill="1" applyBorder="1" applyAlignment="1">
      <alignment horizontal="center" vertical="center"/>
    </xf>
    <xf numFmtId="0" fontId="19" fillId="8" borderId="24" xfId="0" applyFont="1" applyFill="1" applyBorder="1" applyAlignment="1">
      <alignment vertical="center"/>
    </xf>
    <xf numFmtId="0" fontId="19" fillId="8" borderId="45" xfId="0" applyFont="1" applyFill="1" applyBorder="1" applyAlignment="1">
      <alignment vertical="center"/>
    </xf>
    <xf numFmtId="0" fontId="19" fillId="8" borderId="25" xfId="0" applyFont="1" applyFill="1" applyBorder="1" applyAlignment="1">
      <alignment vertical="center"/>
    </xf>
    <xf numFmtId="0" fontId="19" fillId="8" borderId="38" xfId="0" applyFont="1" applyFill="1" applyBorder="1" applyAlignment="1">
      <alignment vertical="center"/>
    </xf>
    <xf numFmtId="0" fontId="19" fillId="8" borderId="39" xfId="0" applyFont="1" applyFill="1" applyBorder="1" applyAlignment="1">
      <alignment vertical="center"/>
    </xf>
    <xf numFmtId="0" fontId="19" fillId="8" borderId="28" xfId="0" applyFont="1" applyFill="1" applyBorder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19" fillId="8" borderId="30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vertical="center"/>
    </xf>
    <xf numFmtId="0" fontId="17" fillId="10" borderId="14" xfId="0" applyFont="1" applyFill="1" applyBorder="1" applyAlignment="1">
      <alignment vertical="center"/>
    </xf>
    <xf numFmtId="0" fontId="17" fillId="10" borderId="4" xfId="0" applyFont="1" applyFill="1" applyBorder="1" applyAlignment="1">
      <alignment vertical="center"/>
    </xf>
    <xf numFmtId="0" fontId="17" fillId="10" borderId="0" xfId="0" applyFont="1" applyFill="1" applyAlignment="1">
      <alignment vertical="center"/>
    </xf>
    <xf numFmtId="0" fontId="17" fillId="10" borderId="5" xfId="0" applyFont="1" applyFill="1" applyBorder="1" applyAlignment="1">
      <alignment vertical="center"/>
    </xf>
    <xf numFmtId="0" fontId="17" fillId="10" borderId="6" xfId="0" applyFont="1" applyFill="1" applyBorder="1" applyAlignment="1">
      <alignment vertical="center"/>
    </xf>
    <xf numFmtId="0" fontId="17" fillId="10" borderId="0" xfId="0" applyFont="1" applyFill="1" applyAlignment="1">
      <alignment horizontal="center" vertical="center"/>
    </xf>
    <xf numFmtId="0" fontId="17" fillId="10" borderId="11" xfId="0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9" fillId="0" borderId="0" xfId="0" applyFont="1" applyFill="1"/>
    <xf numFmtId="0" fontId="6" fillId="0" borderId="6" xfId="0" applyFont="1" applyFill="1" applyBorder="1"/>
    <xf numFmtId="0" fontId="6" fillId="0" borderId="5" xfId="0" applyFont="1" applyFill="1" applyBorder="1"/>
    <xf numFmtId="0" fontId="6" fillId="0" borderId="0" xfId="0" applyFont="1" applyFill="1"/>
    <xf numFmtId="0" fontId="25" fillId="0" borderId="16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3" fontId="0" fillId="0" borderId="0" xfId="0" applyNumberFormat="1"/>
    <xf numFmtId="3" fontId="6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3" fontId="7" fillId="0" borderId="0" xfId="0" applyNumberFormat="1" applyFont="1"/>
    <xf numFmtId="3" fontId="7" fillId="0" borderId="25" xfId="0" applyNumberFormat="1" applyFont="1" applyBorder="1"/>
    <xf numFmtId="1" fontId="2" fillId="0" borderId="13" xfId="0" applyNumberFormat="1" applyFont="1" applyBorder="1"/>
    <xf numFmtId="0" fontId="7" fillId="2" borderId="0" xfId="0" applyFont="1" applyFill="1" applyBorder="1"/>
    <xf numFmtId="3" fontId="2" fillId="0" borderId="13" xfId="0" applyNumberFormat="1" applyFont="1" applyBorder="1"/>
    <xf numFmtId="3" fontId="9" fillId="0" borderId="13" xfId="0" applyNumberFormat="1" applyFont="1" applyBorder="1"/>
    <xf numFmtId="3" fontId="7" fillId="2" borderId="0" xfId="0" applyNumberFormat="1" applyFont="1" applyFill="1" applyBorder="1"/>
    <xf numFmtId="0" fontId="40" fillId="2" borderId="0" xfId="0" applyFont="1" applyFill="1" applyBorder="1"/>
    <xf numFmtId="3" fontId="40" fillId="2" borderId="0" xfId="0" applyNumberFormat="1" applyFont="1" applyFill="1" applyBorder="1"/>
    <xf numFmtId="165" fontId="0" fillId="0" borderId="0" xfId="0" applyNumberFormat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4" fillId="11" borderId="0" xfId="0" applyFont="1" applyFill="1"/>
    <xf numFmtId="3" fontId="41" fillId="0" borderId="0" xfId="0" applyNumberFormat="1" applyFont="1"/>
    <xf numFmtId="3" fontId="42" fillId="0" borderId="0" xfId="0" applyNumberFormat="1" applyFont="1"/>
    <xf numFmtId="3" fontId="43" fillId="0" borderId="0" xfId="0" applyNumberFormat="1" applyFont="1"/>
    <xf numFmtId="3" fontId="4" fillId="11" borderId="0" xfId="0" applyNumberFormat="1" applyFont="1" applyFill="1"/>
    <xf numFmtId="166" fontId="0" fillId="0" borderId="0" xfId="0" applyNumberFormat="1"/>
    <xf numFmtId="0" fontId="41" fillId="0" borderId="0" xfId="0" applyFont="1"/>
    <xf numFmtId="0" fontId="44" fillId="0" borderId="0" xfId="0" applyFont="1"/>
    <xf numFmtId="0" fontId="44" fillId="0" borderId="5" xfId="0" applyFont="1" applyBorder="1"/>
    <xf numFmtId="0" fontId="9" fillId="0" borderId="0" xfId="0" applyFont="1" applyAlignment="1">
      <alignment horizontal="right"/>
    </xf>
    <xf numFmtId="0" fontId="39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39" fillId="0" borderId="0" xfId="0" applyFont="1" applyBorder="1"/>
    <xf numFmtId="0" fontId="18" fillId="8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38" fillId="0" borderId="0" xfId="1" applyFont="1"/>
    <xf numFmtId="3" fontId="18" fillId="8" borderId="43" xfId="0" applyNumberFormat="1" applyFont="1" applyFill="1" applyBorder="1" applyAlignment="1">
      <alignment vertical="center"/>
    </xf>
    <xf numFmtId="3" fontId="18" fillId="8" borderId="13" xfId="0" applyNumberFormat="1" applyFont="1" applyFill="1" applyBorder="1" applyAlignment="1">
      <alignment vertical="center"/>
    </xf>
    <xf numFmtId="3" fontId="18" fillId="8" borderId="44" xfId="0" applyNumberFormat="1" applyFont="1" applyFill="1" applyBorder="1" applyAlignment="1">
      <alignment vertical="center"/>
    </xf>
    <xf numFmtId="3" fontId="18" fillId="8" borderId="0" xfId="0" applyNumberFormat="1" applyFont="1" applyFill="1" applyAlignment="1">
      <alignment vertical="center"/>
    </xf>
    <xf numFmtId="0" fontId="18" fillId="8" borderId="30" xfId="0" applyFont="1" applyFill="1" applyBorder="1" applyAlignment="1">
      <alignment horizontal="left" vertical="top" wrapText="1"/>
    </xf>
    <xf numFmtId="0" fontId="18" fillId="8" borderId="27" xfId="0" applyFont="1" applyFill="1" applyBorder="1" applyAlignment="1">
      <alignment horizontal="left" vertical="top" wrapText="1"/>
    </xf>
    <xf numFmtId="0" fontId="18" fillId="8" borderId="29" xfId="0" applyFont="1" applyFill="1" applyBorder="1" applyAlignment="1">
      <alignment horizontal="center" vertical="center"/>
    </xf>
    <xf numFmtId="0" fontId="18" fillId="8" borderId="30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</cellXfs>
  <cellStyles count="8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4" xfId="5" xr:uid="{00000000-0005-0000-0000-000004000000}"/>
    <cellStyle name="Normal 5 2" xfId="4" xr:uid="{00000000-0005-0000-0000-000005000000}"/>
    <cellStyle name="Normal 5 2 2" xfId="7" xr:uid="{00000000-0005-0000-0000-000006000000}"/>
    <cellStyle name="Normal 6 2" xfId="6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('2023-2034 KoV taxekoll'!$B$4,'2023-2034 KoV taxekoll'!$D$4:$N$4)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strCache>
            </c:strRef>
          </c:cat>
          <c:val>
            <c:numRef>
              <c:f>('2023-2034 KoV taxekoll'!$B$6,'2023-2034 KoV taxekoll'!$D$6:$N$6)</c:f>
              <c:numCache>
                <c:formatCode>General</c:formatCode>
                <c:ptCount val="12"/>
                <c:pt idx="0">
                  <c:v>775</c:v>
                </c:pt>
                <c:pt idx="1">
                  <c:v>1050</c:v>
                </c:pt>
                <c:pt idx="2">
                  <c:v>1257</c:v>
                </c:pt>
                <c:pt idx="3">
                  <c:v>1209</c:v>
                </c:pt>
                <c:pt idx="4">
                  <c:v>1027</c:v>
                </c:pt>
                <c:pt idx="5">
                  <c:v>1014</c:v>
                </c:pt>
                <c:pt idx="6">
                  <c:v>1014</c:v>
                </c:pt>
                <c:pt idx="7">
                  <c:v>1007</c:v>
                </c:pt>
                <c:pt idx="8">
                  <c:v>957</c:v>
                </c:pt>
                <c:pt idx="9">
                  <c:v>817</c:v>
                </c:pt>
                <c:pt idx="10">
                  <c:v>877</c:v>
                </c:pt>
                <c:pt idx="11">
                  <c:v>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5-41C1-955B-70FF4C409DD9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('2023-2034 KoV taxekoll'!$B$4,'2023-2034 KoV taxekoll'!$D$4:$N$4)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strCache>
            </c:strRef>
          </c:cat>
          <c:val>
            <c:numRef>
              <c:f>('2023-2034 KoV taxekoll'!$B$7,'2023-2034 KoV taxekoll'!$D$7:$N$7)</c:f>
              <c:numCache>
                <c:formatCode>General</c:formatCode>
                <c:ptCount val="12"/>
                <c:pt idx="0">
                  <c:v>398</c:v>
                </c:pt>
                <c:pt idx="1">
                  <c:v>452</c:v>
                </c:pt>
                <c:pt idx="2">
                  <c:v>503</c:v>
                </c:pt>
                <c:pt idx="3">
                  <c:v>551</c:v>
                </c:pt>
                <c:pt idx="4">
                  <c:v>701</c:v>
                </c:pt>
                <c:pt idx="5">
                  <c:v>651</c:v>
                </c:pt>
                <c:pt idx="6">
                  <c:v>701</c:v>
                </c:pt>
                <c:pt idx="7">
                  <c:v>651</c:v>
                </c:pt>
                <c:pt idx="8">
                  <c:v>652</c:v>
                </c:pt>
                <c:pt idx="9">
                  <c:v>802</c:v>
                </c:pt>
                <c:pt idx="10">
                  <c:v>702</c:v>
                </c:pt>
                <c:pt idx="11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A5-41C1-955B-70FF4C409DD9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strRef>
              <c:f>('2023-2034 KoV taxekoll'!$B$4,'2023-2034 KoV taxekoll'!$D$4:$N$4)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</c:strCache>
            </c:strRef>
          </c:cat>
          <c:val>
            <c:numRef>
              <c:f>('2023-2034 KoV taxekoll'!$B$9,'2023-2034 KoV taxekoll'!$D$9:$N$9)</c:f>
              <c:numCache>
                <c:formatCode>General</c:formatCode>
                <c:ptCount val="12"/>
                <c:pt idx="2">
                  <c:v>1760</c:v>
                </c:pt>
                <c:pt idx="3">
                  <c:v>1760</c:v>
                </c:pt>
                <c:pt idx="4">
                  <c:v>1728</c:v>
                </c:pt>
                <c:pt idx="5">
                  <c:v>1665</c:v>
                </c:pt>
                <c:pt idx="6">
                  <c:v>1715</c:v>
                </c:pt>
                <c:pt idx="7">
                  <c:v>1658</c:v>
                </c:pt>
                <c:pt idx="8">
                  <c:v>1609</c:v>
                </c:pt>
                <c:pt idx="9">
                  <c:v>1619</c:v>
                </c:pt>
                <c:pt idx="10">
                  <c:v>1579</c:v>
                </c:pt>
                <c:pt idx="11">
                  <c:v>1649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5-41C1-955B-70FF4C409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Nominerade investeringsvolymer 2025-2034, mnkr</a:t>
            </a:r>
          </a:p>
        </c:rich>
      </c:tx>
      <c:layout>
        <c:manualLayout>
          <c:xMode val="edge"/>
          <c:yMode val="edge"/>
          <c:x val="0.25389054605732947"/>
          <c:y val="4.5916108405401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Nyinvestering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('2023-2034 KoV Tekniskt vatten'!$B$15,'2023-2034 KoV Tekniskt vatten'!$D$15,'2023-2034 KoV Tekniskt vatten'!$E$15:$N$15)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3035</c:v>
                </c:pt>
              </c:strCache>
            </c:strRef>
          </c:cat>
          <c:val>
            <c:numRef>
              <c:f>('2023-2034 KoV Tekniskt vatten'!$B$7,'2023-2034 KoV Tekniskt vatten'!$D$7:$N$7)</c:f>
              <c:numCache>
                <c:formatCode>General</c:formatCode>
                <c:ptCount val="12"/>
                <c:pt idx="0">
                  <c:v>267</c:v>
                </c:pt>
                <c:pt idx="1">
                  <c:v>44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72-4867-AC76-832E6E78E9C1}"/>
            </c:ext>
          </c:extLst>
        </c:ser>
        <c:ser>
          <c:idx val="1"/>
          <c:order val="1"/>
          <c:tx>
            <c:v>Reinvestering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('2023-2034 KoV Tekniskt vatten'!$B$15,'2023-2034 KoV Tekniskt vatten'!$D$15,'2023-2034 KoV Tekniskt vatten'!$E$15:$N$15)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3035</c:v>
                </c:pt>
              </c:strCache>
            </c:strRef>
          </c:cat>
          <c:val>
            <c:numRef>
              <c:f>('2023-2034 KoV Tekniskt vatten'!$B$8,'2023-2034 KoV Tekniskt vatten'!$D$8:$N$8)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F72-4867-AC76-832E6E78E9C1}"/>
            </c:ext>
          </c:extLst>
        </c:ser>
        <c:ser>
          <c:idx val="2"/>
          <c:order val="2"/>
          <c:tx>
            <c:v>Nominerad nettoinvestering</c:v>
          </c:tx>
          <c:spPr>
            <a:solidFill>
              <a:srgbClr val="9BBB59"/>
            </a:solidFill>
            <a:ln>
              <a:noFill/>
            </a:ln>
            <a:effectLst/>
          </c:spPr>
          <c:invertIfNegative val="0"/>
          <c:cat>
            <c:strRef>
              <c:f>('2023-2034 KoV Tekniskt vatten'!$B$15,'2023-2034 KoV Tekniskt vatten'!$D$15,'2023-2034 KoV Tekniskt vatten'!$E$15:$N$15)</c:f>
              <c:strCache>
                <c:ptCount val="12"/>
                <c:pt idx="0">
                  <c:v>Utfall 2024</c:v>
                </c:pt>
                <c:pt idx="1">
                  <c:v>Prognos 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3035</c:v>
                </c:pt>
              </c:strCache>
            </c:strRef>
          </c:cat>
          <c:val>
            <c:numRef>
              <c:f>('2023-2034 KoV Tekniskt vatten'!$B$10,'2023-2034 KoV Tekniskt vatten'!$D$10,'2023-2034 KoV Tekniskt vatten'!$E$10:$N$10)</c:f>
              <c:numCache>
                <c:formatCode>General</c:formatCode>
                <c:ptCount val="12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72-4867-AC76-832E6E78E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7686240"/>
        <c:axId val="1087682280"/>
      </c:barChart>
      <c:catAx>
        <c:axId val="108768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2280"/>
        <c:crosses val="autoZero"/>
        <c:auto val="1"/>
        <c:lblAlgn val="ctr"/>
        <c:lblOffset val="100"/>
        <c:noMultiLvlLbl val="0"/>
      </c:catAx>
      <c:valAx>
        <c:axId val="108768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87686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(taxefinansierad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Kapitalkostnadsutveckling!$A$23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Kapitalkostnadsutveckling!$G$11:$S$11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Kapitalkostnadsutveckling!$G$23:$S$23</c:f>
              <c:numCache>
                <c:formatCode>General</c:formatCode>
                <c:ptCount val="13"/>
                <c:pt idx="0">
                  <c:v>301</c:v>
                </c:pt>
                <c:pt idx="1">
                  <c:v>376.238</c:v>
                </c:pt>
                <c:pt idx="2">
                  <c:v>436.48599999999999</c:v>
                </c:pt>
                <c:pt idx="3">
                  <c:v>509.56299999999999</c:v>
                </c:pt>
                <c:pt idx="4">
                  <c:v>600.08500000000004</c:v>
                </c:pt>
                <c:pt idx="5">
                  <c:v>692.19100000000003</c:v>
                </c:pt>
                <c:pt idx="6">
                  <c:v>756.82600000000002</c:v>
                </c:pt>
                <c:pt idx="7">
                  <c:v>822.13400000000001</c:v>
                </c:pt>
                <c:pt idx="8">
                  <c:v>884.54899999999998</c:v>
                </c:pt>
                <c:pt idx="9">
                  <c:v>948.9</c:v>
                </c:pt>
                <c:pt idx="10">
                  <c:v>1016.072</c:v>
                </c:pt>
                <c:pt idx="11">
                  <c:v>1092.2359999999999</c:v>
                </c:pt>
                <c:pt idx="12">
                  <c:v>1209.998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0B-435B-9714-447FECAF3797}"/>
            </c:ext>
          </c:extLst>
        </c:ser>
        <c:ser>
          <c:idx val="1"/>
          <c:order val="1"/>
          <c:tx>
            <c:strRef>
              <c:f>Kapitalkostnadsutveckling!$A$24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Kapitalkostnadsutveckling!$G$11:$S$11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Kapitalkostnadsutveckling!$G$24:$S$24</c:f>
              <c:numCache>
                <c:formatCode>General</c:formatCode>
                <c:ptCount val="13"/>
                <c:pt idx="0">
                  <c:v>189</c:v>
                </c:pt>
                <c:pt idx="1">
                  <c:v>197.024</c:v>
                </c:pt>
                <c:pt idx="2">
                  <c:v>238.69900000000001</c:v>
                </c:pt>
                <c:pt idx="3">
                  <c:v>275.93</c:v>
                </c:pt>
                <c:pt idx="4">
                  <c:v>319.05099999999999</c:v>
                </c:pt>
                <c:pt idx="5">
                  <c:v>358.255</c:v>
                </c:pt>
                <c:pt idx="6">
                  <c:v>389.23599999999999</c:v>
                </c:pt>
                <c:pt idx="7">
                  <c:v>418.80799999999999</c:v>
                </c:pt>
                <c:pt idx="8">
                  <c:v>439.50400000000002</c:v>
                </c:pt>
                <c:pt idx="9">
                  <c:v>461.31299999999999</c:v>
                </c:pt>
                <c:pt idx="10">
                  <c:v>488.37599999999998</c:v>
                </c:pt>
                <c:pt idx="11">
                  <c:v>522.678</c:v>
                </c:pt>
                <c:pt idx="12">
                  <c:v>601.40700000000004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0B-435B-9714-447FECAF3797}"/>
            </c:ext>
          </c:extLst>
        </c:ser>
        <c:ser>
          <c:idx val="2"/>
          <c:order val="2"/>
          <c:tx>
            <c:strRef>
              <c:f>Kapitalkostnadsutveckling!$A$25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Kapitalkostnadsutveckling!$G$11:$S$11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Kapitalkostnadsutveckling!$G$25:$S$25</c:f>
              <c:numCache>
                <c:formatCode>General</c:formatCode>
                <c:ptCount val="13"/>
                <c:pt idx="0">
                  <c:v>112</c:v>
                </c:pt>
                <c:pt idx="1">
                  <c:v>179.214</c:v>
                </c:pt>
                <c:pt idx="2">
                  <c:v>197.78700000000001</c:v>
                </c:pt>
                <c:pt idx="3">
                  <c:v>233.63300000000001</c:v>
                </c:pt>
                <c:pt idx="4">
                  <c:v>281.03399999999999</c:v>
                </c:pt>
                <c:pt idx="5">
                  <c:v>333.93599999999998</c:v>
                </c:pt>
                <c:pt idx="6">
                  <c:v>367.59</c:v>
                </c:pt>
                <c:pt idx="7">
                  <c:v>403.32600000000002</c:v>
                </c:pt>
                <c:pt idx="8">
                  <c:v>445.04500000000002</c:v>
                </c:pt>
                <c:pt idx="9">
                  <c:v>487.58699999999999</c:v>
                </c:pt>
                <c:pt idx="10">
                  <c:v>527.69600000000003</c:v>
                </c:pt>
                <c:pt idx="11">
                  <c:v>569.55799999999999</c:v>
                </c:pt>
                <c:pt idx="12">
                  <c:v>608.59100000000001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0B-435B-9714-447FECAF3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(skattefinansierad verksamhet)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Kapitalkostnadsutveckling!$A$110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Kapitalkostnadsutveckling!$G$90:$S$90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Kapitalkostnadsutveckling!$G$110:$S$110</c:f>
              <c:numCache>
                <c:formatCode>General</c:formatCode>
                <c:ptCount val="13"/>
                <c:pt idx="0">
                  <c:v>2</c:v>
                </c:pt>
                <c:pt idx="1">
                  <c:v>10.3</c:v>
                </c:pt>
                <c:pt idx="2">
                  <c:v>68.5</c:v>
                </c:pt>
                <c:pt idx="3">
                  <c:v>67.622</c:v>
                </c:pt>
                <c:pt idx="4">
                  <c:v>66.769000000000005</c:v>
                </c:pt>
                <c:pt idx="5">
                  <c:v>65.814999999999998</c:v>
                </c:pt>
                <c:pt idx="6">
                  <c:v>64.859000000000009</c:v>
                </c:pt>
                <c:pt idx="7">
                  <c:v>62.881</c:v>
                </c:pt>
                <c:pt idx="8">
                  <c:v>61.88</c:v>
                </c:pt>
                <c:pt idx="9">
                  <c:v>60.88</c:v>
                </c:pt>
                <c:pt idx="10">
                  <c:v>58.88</c:v>
                </c:pt>
                <c:pt idx="11">
                  <c:v>70.06</c:v>
                </c:pt>
                <c:pt idx="12">
                  <c:v>20.059999999999999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4-4FF4-8BC1-5CD50C641AAE}"/>
            </c:ext>
          </c:extLst>
        </c:ser>
        <c:ser>
          <c:idx val="1"/>
          <c:order val="1"/>
          <c:tx>
            <c:strRef>
              <c:f>Kapitalkostnadsutveckling!$A$111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Kapitalkostnadsutveckling!$G$90:$S$90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Kapitalkostnadsutveckling!$G$111:$S$111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0.2</c:v>
                </c:pt>
                <c:pt idx="3">
                  <c:v>0.31</c:v>
                </c:pt>
                <c:pt idx="4">
                  <c:v>0.32999999999999996</c:v>
                </c:pt>
                <c:pt idx="5">
                  <c:v>0.35</c:v>
                </c:pt>
                <c:pt idx="6">
                  <c:v>0.37</c:v>
                </c:pt>
                <c:pt idx="7">
                  <c:v>0.38</c:v>
                </c:pt>
                <c:pt idx="8">
                  <c:v>0.38</c:v>
                </c:pt>
                <c:pt idx="9">
                  <c:v>0.38</c:v>
                </c:pt>
                <c:pt idx="10">
                  <c:v>0.38</c:v>
                </c:pt>
                <c:pt idx="11">
                  <c:v>5.08</c:v>
                </c:pt>
                <c:pt idx="12">
                  <c:v>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BF-4863-85CE-D06F7F3C4B15}"/>
            </c:ext>
          </c:extLst>
        </c:ser>
        <c:ser>
          <c:idx val="2"/>
          <c:order val="2"/>
          <c:tx>
            <c:strRef>
              <c:f>Kapitalkostnadsutveckling!$A$112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Kapitalkostnadsutveckling!$G$90:$S$90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Kapitalkostnadsutveckling!$G$112:$S$112</c:f>
              <c:numCache>
                <c:formatCode>General</c:formatCode>
                <c:ptCount val="13"/>
                <c:pt idx="0">
                  <c:v>0</c:v>
                </c:pt>
                <c:pt idx="1">
                  <c:v>0.3</c:v>
                </c:pt>
                <c:pt idx="2">
                  <c:v>0.3</c:v>
                </c:pt>
                <c:pt idx="3">
                  <c:v>0.312</c:v>
                </c:pt>
                <c:pt idx="4">
                  <c:v>0.439</c:v>
                </c:pt>
                <c:pt idx="5">
                  <c:v>0.46500000000000002</c:v>
                </c:pt>
                <c:pt idx="6">
                  <c:v>0.48899999999999999</c:v>
                </c:pt>
                <c:pt idx="7">
                  <c:v>0.501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7.98</c:v>
                </c:pt>
                <c:pt idx="12">
                  <c:v>8.98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BF-4863-85CE-D06F7F3C4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kapitalkostnadsutveckling (Tekniskt vattent) 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Kapitalkostnadsutveckling!$A$54</c:f>
              <c:strCache>
                <c:ptCount val="1"/>
                <c:pt idx="0">
                  <c:v>Total Kapitalkostnadsutveckling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Kapitalkostnadsutveckling!$G$42:$S$42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Kapitalkostnadsutveckling!$G$54:$S$54</c:f>
              <c:numCache>
                <c:formatCode>General</c:formatCode>
                <c:ptCount val="13"/>
                <c:pt idx="0">
                  <c:v>2</c:v>
                </c:pt>
                <c:pt idx="1">
                  <c:v>10</c:v>
                </c:pt>
                <c:pt idx="2">
                  <c:v>68</c:v>
                </c:pt>
                <c:pt idx="3">
                  <c:v>67</c:v>
                </c:pt>
                <c:pt idx="4">
                  <c:v>66</c:v>
                </c:pt>
                <c:pt idx="5">
                  <c:v>65</c:v>
                </c:pt>
                <c:pt idx="6">
                  <c:v>64</c:v>
                </c:pt>
                <c:pt idx="7">
                  <c:v>62</c:v>
                </c:pt>
                <c:pt idx="8">
                  <c:v>61</c:v>
                </c:pt>
                <c:pt idx="9">
                  <c:v>60</c:v>
                </c:pt>
                <c:pt idx="10">
                  <c:v>58</c:v>
                </c:pt>
                <c:pt idx="11">
                  <c:v>57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D4B-86DB-C0CDC83BCD9F}"/>
            </c:ext>
          </c:extLst>
        </c:ser>
        <c:ser>
          <c:idx val="1"/>
          <c:order val="1"/>
          <c:tx>
            <c:strRef>
              <c:f>Kapitalkostnadsutveckling!$A$55</c:f>
              <c:strCache>
                <c:ptCount val="1"/>
                <c:pt idx="0">
                  <c:v>Avskrivningar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Kapitalkostnadsutveckling!$G$42:$S$42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Kapitalkostnadsutveckling!$G$55:$S$55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73-4D4B-86DB-C0CDC83BCD9F}"/>
            </c:ext>
          </c:extLst>
        </c:ser>
        <c:ser>
          <c:idx val="2"/>
          <c:order val="2"/>
          <c:tx>
            <c:strRef>
              <c:f>Kapitalkostnadsutveckling!$A$56</c:f>
              <c:strCache>
                <c:ptCount val="1"/>
                <c:pt idx="0">
                  <c:v>Ränta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Kapitalkostnadsutveckling!$G$42:$S$42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Kapitalkostnadsutveckling!$G$56:$S$56</c:f>
              <c:numCache>
                <c:formatCode>General</c:formatCode>
                <c:ptCount val="13"/>
                <c:pt idx="0">
                  <c:v>2</c:v>
                </c:pt>
                <c:pt idx="1">
                  <c:v>10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73-4D4B-86DB-C0CDC83BCD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3518968"/>
        <c:axId val="1013526528"/>
      </c:lineChart>
      <c:catAx>
        <c:axId val="101351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26528"/>
        <c:crosses val="autoZero"/>
        <c:auto val="1"/>
        <c:lblAlgn val="ctr"/>
        <c:lblOffset val="100"/>
        <c:noMultiLvlLbl val="0"/>
      </c:catAx>
      <c:valAx>
        <c:axId val="101352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1351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(Taxefinansierad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2877166651079937E-2"/>
          <c:y val="0.3986914125368875"/>
          <c:w val="0.90199642217059817"/>
          <c:h val="0.32404522357759685"/>
        </c:manualLayout>
      </c:layout>
      <c:lineChart>
        <c:grouping val="standard"/>
        <c:varyColors val="0"/>
        <c:ser>
          <c:idx val="0"/>
          <c:order val="0"/>
          <c:tx>
            <c:strRef>
              <c:f>Driftkostnadsutveckling!$A$16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Driftkostnadsutveckling!$B$20:$N$20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Driftkostnadsutveckling!$B$16:$N$16</c:f>
              <c:numCache>
                <c:formatCode>General</c:formatCode>
                <c:ptCount val="13"/>
                <c:pt idx="3">
                  <c:v>4</c:v>
                </c:pt>
                <c:pt idx="4">
                  <c:v>9</c:v>
                </c:pt>
                <c:pt idx="5">
                  <c:v>14</c:v>
                </c:pt>
                <c:pt idx="6">
                  <c:v>19</c:v>
                </c:pt>
                <c:pt idx="7">
                  <c:v>25</c:v>
                </c:pt>
                <c:pt idx="8">
                  <c:v>31</c:v>
                </c:pt>
                <c:pt idx="9">
                  <c:v>38</c:v>
                </c:pt>
                <c:pt idx="10">
                  <c:v>45</c:v>
                </c:pt>
                <c:pt idx="11">
                  <c:v>52</c:v>
                </c:pt>
                <c:pt idx="12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B7-4B8E-ADB0-15EE821C2803}"/>
            </c:ext>
          </c:extLst>
        </c:ser>
        <c:ser>
          <c:idx val="1"/>
          <c:order val="1"/>
          <c:tx>
            <c:strRef>
              <c:f>Driftkostnadsutveckling!$A$26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Driftkostnadsutveckling!$B$20:$N$20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Driftkostnadsutveckling!$B$26:$N$26</c:f>
              <c:numCache>
                <c:formatCode>General</c:formatCode>
                <c:ptCount val="13"/>
                <c:pt idx="0">
                  <c:v>13.5</c:v>
                </c:pt>
                <c:pt idx="1">
                  <c:v>17.5</c:v>
                </c:pt>
                <c:pt idx="2">
                  <c:v>15</c:v>
                </c:pt>
                <c:pt idx="3">
                  <c:v>12</c:v>
                </c:pt>
                <c:pt idx="4">
                  <c:v>17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B8E-ADB0-15EE821C2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(Skattefinansierad verksamhet)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Driftkostnadsutveckling!$A$78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Driftkostnadsutveckling!$B$82:$M$82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Driftkostnadsutveckling!$B$116:$N$116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0.5</c:v>
                </c:pt>
                <c:pt idx="5">
                  <c:v>1</c:v>
                </c:pt>
                <c:pt idx="6">
                  <c:v>1.5</c:v>
                </c:pt>
                <c:pt idx="7">
                  <c:v>2</c:v>
                </c:pt>
                <c:pt idx="8">
                  <c:v>2.5</c:v>
                </c:pt>
                <c:pt idx="9">
                  <c:v>3</c:v>
                </c:pt>
                <c:pt idx="10">
                  <c:v>3.6</c:v>
                </c:pt>
                <c:pt idx="11">
                  <c:v>4.2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3A-4732-BF7A-21778D280682}"/>
            </c:ext>
          </c:extLst>
        </c:ser>
        <c:ser>
          <c:idx val="1"/>
          <c:order val="1"/>
          <c:tx>
            <c:strRef>
              <c:f>Driftkostnadsutveckling!$A$113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Driftkostnadsutveckling!$B$82:$M$82</c:f>
              <c:numCache>
                <c:formatCode>General</c:formatCode>
                <c:ptCount val="12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</c:numCache>
            </c:numRef>
          </c:cat>
          <c:val>
            <c:numRef>
              <c:f>Driftkostnadsutveckling!$B$117:$N$117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A-4732-BF7A-21778D280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Prognos driftkostnadskonsekvenser av investeringsverksamheten (Tekniskt vatten)</a:t>
            </a:r>
          </a:p>
          <a:p>
            <a:pPr>
              <a:defRPr/>
            </a:pPr>
            <a:r>
              <a:rPr lang="sv-SE"/>
              <a:t>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Driftkostnadsutveckling!$A$50</c:f>
              <c:strCache>
                <c:ptCount val="1"/>
                <c:pt idx="0">
                  <c:v>Ackumulerade tillkommande driftkostnader 2025- (volymförändring)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Driftkostnadsutveckling!$B$54:$N$54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Driftkostnadsutveckling!$B$50:$N$50</c:f>
              <c:numCache>
                <c:formatCode>General</c:formatCode>
                <c:ptCount val="13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91-40D9-9A8A-CFC3555ED8A0}"/>
            </c:ext>
          </c:extLst>
        </c:ser>
        <c:ser>
          <c:idx val="1"/>
          <c:order val="1"/>
          <c:tx>
            <c:strRef>
              <c:f>Driftkostnadsutveckling!$A$60</c:f>
              <c:strCache>
                <c:ptCount val="1"/>
                <c:pt idx="0">
                  <c:v>Summa årliga totala inv.relaterade driftkostnader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Driftkostnadsutveckling!$B$54:$N$54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Driftkostnadsutveckling!$B$60:$N$60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91-40D9-9A8A-CFC3555ED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787064"/>
        <c:axId val="924785624"/>
      </c:lineChart>
      <c:catAx>
        <c:axId val="92478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5624"/>
        <c:crosses val="autoZero"/>
        <c:auto val="1"/>
        <c:lblAlgn val="ctr"/>
        <c:lblOffset val="100"/>
        <c:noMultiLvlLbl val="0"/>
      </c:catAx>
      <c:valAx>
        <c:axId val="92478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2478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295275</xdr:colOff>
      <xdr:row>0</xdr:row>
      <xdr:rowOff>57150</xdr:rowOff>
    </xdr:from>
    <xdr:to>
      <xdr:col>29</xdr:col>
      <xdr:colOff>433388</xdr:colOff>
      <xdr:row>16</xdr:row>
      <xdr:rowOff>71438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9027877-D5B2-4148-AD94-9FBA8C9129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4</xdr:row>
      <xdr:rowOff>0</xdr:rowOff>
    </xdr:from>
    <xdr:to>
      <xdr:col>26</xdr:col>
      <xdr:colOff>347663</xdr:colOff>
      <xdr:row>19</xdr:row>
      <xdr:rowOff>90488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80EDC1-6338-424F-A834-F513155BA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510885</xdr:colOff>
      <xdr:row>9</xdr:row>
      <xdr:rowOff>204931</xdr:rowOff>
    </xdr:from>
    <xdr:to>
      <xdr:col>28</xdr:col>
      <xdr:colOff>243857</xdr:colOff>
      <xdr:row>24</xdr:row>
      <xdr:rowOff>4858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47B912B-354B-4258-8076-3EF518BD9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525319</xdr:colOff>
      <xdr:row>64</xdr:row>
      <xdr:rowOff>34636</xdr:rowOff>
    </xdr:from>
    <xdr:to>
      <xdr:col>28</xdr:col>
      <xdr:colOff>258290</xdr:colOff>
      <xdr:row>78</xdr:row>
      <xdr:rowOff>39494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C23F2-AE9F-4B7B-B39A-6E2245945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519546</xdr:colOff>
      <xdr:row>41</xdr:row>
      <xdr:rowOff>-1</xdr:rowOff>
    </xdr:from>
    <xdr:to>
      <xdr:col>28</xdr:col>
      <xdr:colOff>252518</xdr:colOff>
      <xdr:row>55</xdr:row>
      <xdr:rowOff>4858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B733BD-875A-4B98-A9ED-90FC6A09B7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123266</xdr:colOff>
      <xdr:row>5</xdr:row>
      <xdr:rowOff>22411</xdr:rowOff>
    </xdr:from>
    <xdr:to>
      <xdr:col>23</xdr:col>
      <xdr:colOff>104802</xdr:colOff>
      <xdr:row>19</xdr:row>
      <xdr:rowOff>170049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54677DF-C213-444C-9C70-EA4921A86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196664</xdr:colOff>
      <xdr:row>66</xdr:row>
      <xdr:rowOff>174252</xdr:rowOff>
    </xdr:from>
    <xdr:to>
      <xdr:col>23</xdr:col>
      <xdr:colOff>173718</xdr:colOff>
      <xdr:row>81</xdr:row>
      <xdr:rowOff>120184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F1407C1A-3D06-421F-892A-AAEC75DDF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145676</xdr:colOff>
      <xdr:row>39</xdr:row>
      <xdr:rowOff>33617</xdr:rowOff>
    </xdr:from>
    <xdr:to>
      <xdr:col>23</xdr:col>
      <xdr:colOff>127212</xdr:colOff>
      <xdr:row>53</xdr:row>
      <xdr:rowOff>181255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BA644A0-0EC8-4DFB-8CDD-A07A47B86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13</xdr:col>
      <xdr:colOff>587374</xdr:colOff>
      <xdr:row>29</xdr:row>
      <xdr:rowOff>39686</xdr:rowOff>
    </xdr:from>
    <xdr:to>
      <xdr:col>22</xdr:col>
      <xdr:colOff>460375</xdr:colOff>
      <xdr:row>36</xdr:row>
      <xdr:rowOff>121758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7AAE3EF-1D72-E73E-81B9-797865DCB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26812" y="5968999"/>
          <a:ext cx="5413376" cy="17410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10</xdr:col>
      <xdr:colOff>239009</xdr:colOff>
      <xdr:row>16</xdr:row>
      <xdr:rowOff>171846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2C916F3-56D0-EC9F-8D05-DED41DE3E8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"/>
          <a:ext cx="6335009" cy="2838846"/>
        </a:xfrm>
        <a:prstGeom prst="rect">
          <a:avLst/>
        </a:prstGeom>
      </xdr:spPr>
    </xdr:pic>
    <xdr:clientData/>
  </xdr:twoCellAnchor>
  <xdr:twoCellAnchor editAs="oneCell">
    <xdr:from>
      <xdr:col>10</xdr:col>
      <xdr:colOff>581025</xdr:colOff>
      <xdr:row>3</xdr:row>
      <xdr:rowOff>0</xdr:rowOff>
    </xdr:from>
    <xdr:to>
      <xdr:col>21</xdr:col>
      <xdr:colOff>210434</xdr:colOff>
      <xdr:row>17</xdr:row>
      <xdr:rowOff>171846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23E35327-D6E7-1791-CB70-D0839194B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77025" y="571500"/>
          <a:ext cx="6335009" cy="2838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02CBE-E648-426B-B99F-FD4F1AD7B391}">
  <dimension ref="A1:T115"/>
  <sheetViews>
    <sheetView topLeftCell="A21" zoomScaleNormal="100" workbookViewId="0">
      <selection activeCell="S37" sqref="S37"/>
    </sheetView>
  </sheetViews>
  <sheetFormatPr defaultColWidth="9.140625" defaultRowHeight="11.25" x14ac:dyDescent="0.2"/>
  <cols>
    <col min="1" max="1" width="38.42578125" style="2" customWidth="1"/>
    <col min="2" max="2" width="8.85546875" style="2" customWidth="1"/>
    <col min="3" max="5" width="9.140625" style="2" customWidth="1"/>
    <col min="6" max="14" width="9.140625" style="2"/>
    <col min="15" max="15" width="11.7109375" style="2" customWidth="1"/>
    <col min="16" max="16" width="13.85546875" style="2" customWidth="1"/>
    <col min="17" max="16384" width="9.140625" style="2"/>
  </cols>
  <sheetData>
    <row r="1" spans="1:18" ht="18.75" x14ac:dyDescent="0.3">
      <c r="A1" s="187" t="s">
        <v>77</v>
      </c>
      <c r="B1" s="3"/>
      <c r="C1" s="3"/>
      <c r="G1" s="2" t="s">
        <v>114</v>
      </c>
    </row>
    <row r="2" spans="1:18" ht="15" x14ac:dyDescent="0.25">
      <c r="A2" s="20" t="s">
        <v>0</v>
      </c>
      <c r="B2" s="15"/>
    </row>
    <row r="3" spans="1:18" ht="15.75" thickBot="1" x14ac:dyDescent="0.3">
      <c r="A3" s="20"/>
      <c r="B3" s="15"/>
    </row>
    <row r="4" spans="1:18" ht="33.75" customHeight="1" thickBot="1" x14ac:dyDescent="0.3">
      <c r="A4" s="105" t="s">
        <v>33</v>
      </c>
      <c r="B4" s="170" t="s">
        <v>69</v>
      </c>
      <c r="C4" s="171" t="s">
        <v>70</v>
      </c>
      <c r="D4" s="172" t="s">
        <v>71</v>
      </c>
      <c r="E4" s="47">
        <v>2026</v>
      </c>
      <c r="F4" s="48">
        <v>2027</v>
      </c>
      <c r="G4" s="48">
        <v>2028</v>
      </c>
      <c r="H4" s="48">
        <v>2029</v>
      </c>
      <c r="I4" s="49">
        <v>2030</v>
      </c>
      <c r="J4" s="47">
        <v>2031</v>
      </c>
      <c r="K4" s="48">
        <v>2032</v>
      </c>
      <c r="L4" s="48">
        <v>2033</v>
      </c>
      <c r="M4" s="48">
        <v>2034</v>
      </c>
      <c r="N4" s="72">
        <v>2035</v>
      </c>
    </row>
    <row r="5" spans="1:18" ht="23.25" customHeight="1" x14ac:dyDescent="0.25">
      <c r="A5" s="102" t="s">
        <v>34</v>
      </c>
      <c r="B5" s="52">
        <f>B6+B7+B8</f>
        <v>1089</v>
      </c>
      <c r="C5" s="52">
        <f>C6+C7+C8</f>
        <v>1502</v>
      </c>
      <c r="D5" s="52">
        <f>D6+D7+D8</f>
        <v>1502</v>
      </c>
      <c r="E5" s="51">
        <f>E6+E7</f>
        <v>1760</v>
      </c>
      <c r="F5" s="52">
        <f t="shared" ref="F5:N5" si="0">F6+F7</f>
        <v>1760</v>
      </c>
      <c r="G5" s="52">
        <f t="shared" si="0"/>
        <v>1728</v>
      </c>
      <c r="H5" s="52">
        <f t="shared" si="0"/>
        <v>1665</v>
      </c>
      <c r="I5" s="103">
        <f t="shared" si="0"/>
        <v>1715</v>
      </c>
      <c r="J5" s="52">
        <f t="shared" si="0"/>
        <v>1658</v>
      </c>
      <c r="K5" s="52">
        <f t="shared" si="0"/>
        <v>1609</v>
      </c>
      <c r="L5" s="52">
        <f t="shared" si="0"/>
        <v>1619</v>
      </c>
      <c r="M5" s="52">
        <f t="shared" si="0"/>
        <v>1579</v>
      </c>
      <c r="N5" s="104">
        <f t="shared" si="0"/>
        <v>1649</v>
      </c>
      <c r="O5" s="96"/>
      <c r="P5" s="99"/>
    </row>
    <row r="6" spans="1:18" ht="15" x14ac:dyDescent="0.25">
      <c r="A6" s="53" t="s">
        <v>2</v>
      </c>
      <c r="B6" s="100">
        <f t="shared" ref="B6:N6" si="1">B17+B22+B27</f>
        <v>775</v>
      </c>
      <c r="C6" s="100">
        <f t="shared" si="1"/>
        <v>1050</v>
      </c>
      <c r="D6" s="254">
        <f t="shared" si="1"/>
        <v>1050</v>
      </c>
      <c r="E6" s="255">
        <f>E17+E22+E27</f>
        <v>1257</v>
      </c>
      <c r="F6" s="100">
        <f t="shared" si="1"/>
        <v>1209</v>
      </c>
      <c r="G6" s="100">
        <f t="shared" si="1"/>
        <v>1027</v>
      </c>
      <c r="H6" s="100">
        <f t="shared" si="1"/>
        <v>1014</v>
      </c>
      <c r="I6" s="100">
        <f t="shared" si="1"/>
        <v>1014</v>
      </c>
      <c r="J6" s="255">
        <f t="shared" si="1"/>
        <v>1007</v>
      </c>
      <c r="K6" s="100">
        <f t="shared" si="1"/>
        <v>957</v>
      </c>
      <c r="L6" s="100">
        <f t="shared" si="1"/>
        <v>817</v>
      </c>
      <c r="M6" s="100">
        <f t="shared" si="1"/>
        <v>877</v>
      </c>
      <c r="N6" s="256">
        <f t="shared" si="1"/>
        <v>947</v>
      </c>
      <c r="O6" s="96"/>
      <c r="P6" s="285"/>
    </row>
    <row r="7" spans="1:18" ht="15" x14ac:dyDescent="0.25">
      <c r="A7" s="55" t="s">
        <v>1</v>
      </c>
      <c r="B7" s="101">
        <f>B18+B23+B28</f>
        <v>398</v>
      </c>
      <c r="C7" s="101">
        <f t="shared" ref="C7:N7" si="2">C18+C23+C28</f>
        <v>452</v>
      </c>
      <c r="D7" s="100">
        <f t="shared" si="2"/>
        <v>452</v>
      </c>
      <c r="E7" s="54">
        <f>E18+E23+E28</f>
        <v>503</v>
      </c>
      <c r="F7" s="101">
        <f t="shared" si="2"/>
        <v>551</v>
      </c>
      <c r="G7" s="101">
        <f t="shared" si="2"/>
        <v>701</v>
      </c>
      <c r="H7" s="101">
        <f t="shared" si="2"/>
        <v>651</v>
      </c>
      <c r="I7" s="101">
        <f t="shared" si="2"/>
        <v>701</v>
      </c>
      <c r="J7" s="54">
        <f t="shared" si="2"/>
        <v>651</v>
      </c>
      <c r="K7" s="101">
        <f t="shared" si="2"/>
        <v>652</v>
      </c>
      <c r="L7" s="101">
        <f t="shared" si="2"/>
        <v>802</v>
      </c>
      <c r="M7" s="101">
        <f t="shared" si="2"/>
        <v>702</v>
      </c>
      <c r="N7" s="57">
        <f t="shared" si="2"/>
        <v>702</v>
      </c>
      <c r="O7" s="96"/>
      <c r="P7" s="285"/>
    </row>
    <row r="8" spans="1:18" ht="15" x14ac:dyDescent="0.25">
      <c r="A8" s="58" t="s">
        <v>35</v>
      </c>
      <c r="B8" s="59">
        <f>B19+B24+B29</f>
        <v>-84</v>
      </c>
      <c r="C8" s="59">
        <f t="shared" ref="C8:N8" si="3">C19+C24+C29</f>
        <v>0</v>
      </c>
      <c r="D8" s="52">
        <f t="shared" si="3"/>
        <v>0</v>
      </c>
      <c r="E8" s="51">
        <f t="shared" si="3"/>
        <v>0</v>
      </c>
      <c r="F8" s="59">
        <f t="shared" si="3"/>
        <v>0</v>
      </c>
      <c r="G8" s="59">
        <f t="shared" si="3"/>
        <v>0</v>
      </c>
      <c r="H8" s="59">
        <f t="shared" si="3"/>
        <v>0</v>
      </c>
      <c r="I8" s="59">
        <f t="shared" si="3"/>
        <v>0</v>
      </c>
      <c r="J8" s="51">
        <f t="shared" si="3"/>
        <v>0</v>
      </c>
      <c r="K8" s="59">
        <f t="shared" si="3"/>
        <v>0</v>
      </c>
      <c r="L8" s="59">
        <f t="shared" si="3"/>
        <v>0</v>
      </c>
      <c r="M8" s="59">
        <f t="shared" si="3"/>
        <v>0</v>
      </c>
      <c r="N8" s="61">
        <f t="shared" si="3"/>
        <v>0</v>
      </c>
      <c r="O8" s="96"/>
      <c r="P8" s="285"/>
    </row>
    <row r="9" spans="1:18" ht="24" customHeight="1" thickBot="1" x14ac:dyDescent="0.25">
      <c r="A9" s="62" t="s">
        <v>36</v>
      </c>
      <c r="B9" s="63"/>
      <c r="C9" s="63"/>
      <c r="D9" s="63"/>
      <c r="E9" s="64">
        <f>E5-E8</f>
        <v>1760</v>
      </c>
      <c r="F9" s="63">
        <f t="shared" ref="F9:N9" si="4">F5-F8</f>
        <v>1760</v>
      </c>
      <c r="G9" s="63">
        <f t="shared" si="4"/>
        <v>1728</v>
      </c>
      <c r="H9" s="63">
        <f t="shared" si="4"/>
        <v>1665</v>
      </c>
      <c r="I9" s="65">
        <f t="shared" si="4"/>
        <v>1715</v>
      </c>
      <c r="J9" s="63">
        <f t="shared" si="4"/>
        <v>1658</v>
      </c>
      <c r="K9" s="63">
        <f t="shared" si="4"/>
        <v>1609</v>
      </c>
      <c r="L9" s="63">
        <f t="shared" si="4"/>
        <v>1619</v>
      </c>
      <c r="M9" s="63">
        <f t="shared" si="4"/>
        <v>1579</v>
      </c>
      <c r="N9" s="66">
        <f t="shared" si="4"/>
        <v>1649</v>
      </c>
      <c r="P9" s="285"/>
    </row>
    <row r="10" spans="1:18" customFormat="1" ht="15" x14ac:dyDescent="0.25">
      <c r="A10" s="177" t="s">
        <v>74</v>
      </c>
      <c r="B10" s="178"/>
      <c r="C10" s="178">
        <v>1502</v>
      </c>
      <c r="D10" s="178">
        <v>1502</v>
      </c>
      <c r="E10" s="178">
        <v>1751</v>
      </c>
      <c r="F10" s="178">
        <f>F13+F14</f>
        <v>1752</v>
      </c>
      <c r="G10" s="178">
        <f>G13+G14</f>
        <v>1813</v>
      </c>
      <c r="H10" s="178">
        <f>H13+H14</f>
        <v>1760</v>
      </c>
      <c r="I10" s="178"/>
      <c r="J10" s="178"/>
      <c r="K10" s="178"/>
      <c r="L10" s="178"/>
      <c r="M10" s="178"/>
      <c r="N10" s="178"/>
    </row>
    <row r="11" spans="1:18" customFormat="1" ht="15" x14ac:dyDescent="0.25">
      <c r="A11" s="178" t="s">
        <v>75</v>
      </c>
      <c r="B11" s="178"/>
      <c r="C11" s="178"/>
      <c r="D11" s="178">
        <f t="shared" ref="D11:H11" si="5">D10-D9</f>
        <v>1502</v>
      </c>
      <c r="E11" s="178">
        <f>E10-E9</f>
        <v>-9</v>
      </c>
      <c r="F11" s="178">
        <f t="shared" si="5"/>
        <v>-8</v>
      </c>
      <c r="G11" s="178">
        <f t="shared" si="5"/>
        <v>85</v>
      </c>
      <c r="H11" s="178">
        <f t="shared" si="5"/>
        <v>95</v>
      </c>
      <c r="I11" s="178"/>
      <c r="J11" s="178"/>
      <c r="K11" s="178"/>
      <c r="L11" s="178"/>
      <c r="M11" s="178"/>
      <c r="N11" s="178"/>
    </row>
    <row r="12" spans="1:18" customFormat="1" ht="15.75" thickBot="1" x14ac:dyDescent="0.3">
      <c r="A12" s="178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</row>
    <row r="13" spans="1:18" ht="15" hidden="1" x14ac:dyDescent="0.25">
      <c r="A13" s="20"/>
      <c r="B13" s="15"/>
      <c r="D13" s="2" t="s">
        <v>88</v>
      </c>
      <c r="E13" s="2">
        <v>1650</v>
      </c>
      <c r="F13" s="2">
        <v>1700</v>
      </c>
      <c r="G13" s="2">
        <v>1800</v>
      </c>
      <c r="H13" s="2">
        <v>1750</v>
      </c>
    </row>
    <row r="14" spans="1:18" ht="15.75" hidden="1" thickBot="1" x14ac:dyDescent="0.3">
      <c r="A14" s="20"/>
      <c r="B14" s="15"/>
      <c r="D14" s="2" t="s">
        <v>89</v>
      </c>
      <c r="E14" s="2">
        <v>102</v>
      </c>
      <c r="F14" s="2">
        <v>52</v>
      </c>
      <c r="G14" s="2">
        <v>13</v>
      </c>
      <c r="H14" s="2">
        <v>10</v>
      </c>
    </row>
    <row r="15" spans="1:18" ht="30.75" thickBot="1" x14ac:dyDescent="0.3">
      <c r="A15" s="67" t="s">
        <v>37</v>
      </c>
      <c r="B15" s="68" t="s">
        <v>69</v>
      </c>
      <c r="C15" s="69" t="s">
        <v>70</v>
      </c>
      <c r="D15" s="70" t="s">
        <v>71</v>
      </c>
      <c r="E15" s="71">
        <v>2026</v>
      </c>
      <c r="F15" s="48">
        <v>2027</v>
      </c>
      <c r="G15" s="48">
        <v>2028</v>
      </c>
      <c r="H15" s="48">
        <v>2029</v>
      </c>
      <c r="I15" s="72">
        <v>2030</v>
      </c>
      <c r="J15" s="71">
        <v>2031</v>
      </c>
      <c r="K15" s="48">
        <v>2032</v>
      </c>
      <c r="L15" s="48">
        <v>2033</v>
      </c>
      <c r="M15" s="48">
        <v>2034</v>
      </c>
      <c r="N15" s="72">
        <v>3035</v>
      </c>
      <c r="O15" s="73" t="s">
        <v>72</v>
      </c>
      <c r="P15" s="73" t="s">
        <v>73</v>
      </c>
    </row>
    <row r="16" spans="1:18" ht="15" x14ac:dyDescent="0.25">
      <c r="A16" s="74" t="s">
        <v>45</v>
      </c>
      <c r="B16" s="56">
        <f>B17+B18+B19</f>
        <v>1064</v>
      </c>
      <c r="C16" s="56">
        <f>C17+C18+C19</f>
        <v>1450</v>
      </c>
      <c r="D16" s="56">
        <f>D17+D18+D19</f>
        <v>1450</v>
      </c>
      <c r="E16" s="50">
        <f>E17+E18</f>
        <v>1600</v>
      </c>
      <c r="F16" s="50">
        <f t="shared" ref="F16:N16" si="6">F17+F18</f>
        <v>1650</v>
      </c>
      <c r="G16" s="50">
        <f t="shared" si="6"/>
        <v>1700</v>
      </c>
      <c r="H16" s="50">
        <f t="shared" si="6"/>
        <v>1650</v>
      </c>
      <c r="I16" s="50">
        <f t="shared" si="6"/>
        <v>1700</v>
      </c>
      <c r="J16" s="50">
        <f t="shared" si="6"/>
        <v>1650</v>
      </c>
      <c r="K16" s="50">
        <f t="shared" si="6"/>
        <v>1600</v>
      </c>
      <c r="L16" s="50">
        <f t="shared" si="6"/>
        <v>1600</v>
      </c>
      <c r="M16" s="50">
        <f t="shared" si="6"/>
        <v>1500</v>
      </c>
      <c r="N16" s="50">
        <f t="shared" si="6"/>
        <v>1600</v>
      </c>
      <c r="O16" s="94">
        <f t="shared" ref="O16:O18" si="7">SUM(E16:I16)</f>
        <v>8300</v>
      </c>
      <c r="P16" s="94">
        <f t="shared" ref="P16:P18" si="8">SUM(J16:N16)</f>
        <v>7950</v>
      </c>
      <c r="Q16" s="50">
        <f>SUM(O16:P16)</f>
        <v>16250</v>
      </c>
      <c r="R16" s="2">
        <f>Q16+Q21</f>
        <v>16742</v>
      </c>
    </row>
    <row r="17" spans="1:20" ht="15" x14ac:dyDescent="0.25">
      <c r="A17" s="76" t="s">
        <v>2</v>
      </c>
      <c r="B17" s="56">
        <v>751</v>
      </c>
      <c r="C17" s="50">
        <v>1000</v>
      </c>
      <c r="D17" s="57">
        <v>1000</v>
      </c>
      <c r="E17" s="56">
        <v>1100</v>
      </c>
      <c r="F17" s="50">
        <v>1100</v>
      </c>
      <c r="G17" s="50">
        <v>1000</v>
      </c>
      <c r="H17" s="50">
        <v>1000</v>
      </c>
      <c r="I17" s="57">
        <v>1000</v>
      </c>
      <c r="J17" s="56">
        <v>1000</v>
      </c>
      <c r="K17" s="50">
        <v>950</v>
      </c>
      <c r="L17" s="50">
        <v>800</v>
      </c>
      <c r="M17" s="50">
        <v>800</v>
      </c>
      <c r="N17" s="57">
        <v>900</v>
      </c>
      <c r="O17" s="94">
        <f t="shared" si="7"/>
        <v>5200</v>
      </c>
      <c r="P17" s="94">
        <f t="shared" si="8"/>
        <v>4450</v>
      </c>
      <c r="Q17" s="50">
        <f>SUM(O17:P17)</f>
        <v>9650</v>
      </c>
      <c r="R17" s="2">
        <f>Q17+Q22</f>
        <v>10126</v>
      </c>
    </row>
    <row r="18" spans="1:20" ht="15" x14ac:dyDescent="0.25">
      <c r="A18" s="76" t="s">
        <v>1</v>
      </c>
      <c r="B18" s="56">
        <v>397</v>
      </c>
      <c r="C18" s="50">
        <v>450</v>
      </c>
      <c r="D18" s="57">
        <v>450</v>
      </c>
      <c r="E18" s="56">
        <v>500</v>
      </c>
      <c r="F18" s="50">
        <v>550</v>
      </c>
      <c r="G18" s="50">
        <v>700</v>
      </c>
      <c r="H18" s="50">
        <v>650</v>
      </c>
      <c r="I18" s="57">
        <v>700</v>
      </c>
      <c r="J18" s="56">
        <v>650</v>
      </c>
      <c r="K18" s="50">
        <v>650</v>
      </c>
      <c r="L18" s="50">
        <v>800</v>
      </c>
      <c r="M18" s="50">
        <v>700</v>
      </c>
      <c r="N18" s="57">
        <v>700</v>
      </c>
      <c r="O18" s="94">
        <f t="shared" si="7"/>
        <v>3100</v>
      </c>
      <c r="P18" s="94">
        <f t="shared" si="8"/>
        <v>3500</v>
      </c>
      <c r="Q18" s="50">
        <f>SUM(O18:P18)</f>
        <v>6600</v>
      </c>
      <c r="R18" s="2">
        <f>Q18+Q23</f>
        <v>6616</v>
      </c>
    </row>
    <row r="19" spans="1:20" ht="15" x14ac:dyDescent="0.25">
      <c r="A19" s="77" t="s">
        <v>35</v>
      </c>
      <c r="B19" s="60">
        <v>-84</v>
      </c>
      <c r="C19" s="59">
        <v>0</v>
      </c>
      <c r="D19" s="61">
        <v>0</v>
      </c>
      <c r="E19" s="60"/>
      <c r="F19" s="59"/>
      <c r="G19" s="59"/>
      <c r="H19" s="59"/>
      <c r="I19" s="61"/>
      <c r="J19" s="60"/>
      <c r="K19" s="59"/>
      <c r="L19" s="59"/>
      <c r="M19" s="59"/>
      <c r="N19" s="61"/>
      <c r="O19" s="78">
        <f>SUM(E19:I19)</f>
        <v>0</v>
      </c>
      <c r="P19" s="78">
        <f>SUM(J19:N19)</f>
        <v>0</v>
      </c>
      <c r="Q19" s="50"/>
    </row>
    <row r="20" spans="1:20" ht="15" x14ac:dyDescent="0.25">
      <c r="A20" s="79"/>
      <c r="B20" s="80"/>
      <c r="C20" s="81"/>
      <c r="D20" s="82"/>
      <c r="E20" s="80"/>
      <c r="F20" s="81"/>
      <c r="G20" s="81"/>
      <c r="H20" s="81"/>
      <c r="I20" s="82"/>
      <c r="J20" s="80"/>
      <c r="K20" s="81"/>
      <c r="L20" s="81"/>
      <c r="M20" s="81"/>
      <c r="N20" s="82"/>
      <c r="O20" s="83"/>
      <c r="P20" s="83"/>
      <c r="Q20" s="50"/>
    </row>
    <row r="21" spans="1:20" ht="15" x14ac:dyDescent="0.25">
      <c r="A21" s="74" t="s">
        <v>46</v>
      </c>
      <c r="B21" s="56"/>
      <c r="C21" s="50"/>
      <c r="D21" s="57"/>
      <c r="E21" s="56">
        <f t="shared" ref="E21:P21" si="9">E22+E23</f>
        <v>160</v>
      </c>
      <c r="F21" s="50">
        <f t="shared" si="9"/>
        <v>110</v>
      </c>
      <c r="G21" s="50">
        <f t="shared" si="9"/>
        <v>28</v>
      </c>
      <c r="H21" s="50">
        <f t="shared" si="9"/>
        <v>15</v>
      </c>
      <c r="I21" s="57">
        <f t="shared" si="9"/>
        <v>15</v>
      </c>
      <c r="J21" s="56">
        <f t="shared" si="9"/>
        <v>8</v>
      </c>
      <c r="K21" s="56">
        <f t="shared" si="9"/>
        <v>9</v>
      </c>
      <c r="L21" s="56">
        <f t="shared" si="9"/>
        <v>19</v>
      </c>
      <c r="M21" s="56">
        <f t="shared" si="9"/>
        <v>79</v>
      </c>
      <c r="N21" s="56">
        <f t="shared" si="9"/>
        <v>49</v>
      </c>
      <c r="O21" s="56">
        <f t="shared" si="9"/>
        <v>328</v>
      </c>
      <c r="P21" s="56">
        <f t="shared" si="9"/>
        <v>164</v>
      </c>
      <c r="Q21" s="50">
        <f>SUM(O21:P21)</f>
        <v>492</v>
      </c>
    </row>
    <row r="22" spans="1:20" ht="15" x14ac:dyDescent="0.25">
      <c r="A22" s="76" t="s">
        <v>2</v>
      </c>
      <c r="B22" s="56">
        <v>24</v>
      </c>
      <c r="C22" s="50">
        <v>50</v>
      </c>
      <c r="D22" s="57">
        <v>50</v>
      </c>
      <c r="E22" s="56">
        <v>157</v>
      </c>
      <c r="F22" s="50">
        <v>109</v>
      </c>
      <c r="G22" s="50">
        <v>27</v>
      </c>
      <c r="H22" s="50">
        <v>14</v>
      </c>
      <c r="I22" s="57">
        <v>14</v>
      </c>
      <c r="J22" s="56">
        <v>7</v>
      </c>
      <c r="K22" s="50">
        <v>7</v>
      </c>
      <c r="L22" s="50">
        <v>17</v>
      </c>
      <c r="M22" s="50">
        <v>77</v>
      </c>
      <c r="N22" s="57">
        <v>47</v>
      </c>
      <c r="O22" s="94">
        <f>E22+F22+G22+H22+I22</f>
        <v>321</v>
      </c>
      <c r="P22" s="94">
        <f>J22+K22+L22+M22+N22</f>
        <v>155</v>
      </c>
      <c r="Q22" s="50">
        <f>SUM(O22:P22)</f>
        <v>476</v>
      </c>
    </row>
    <row r="23" spans="1:20" ht="15" x14ac:dyDescent="0.25">
      <c r="A23" s="76" t="s">
        <v>1</v>
      </c>
      <c r="B23" s="56">
        <v>1</v>
      </c>
      <c r="C23" s="50">
        <v>2</v>
      </c>
      <c r="D23" s="57">
        <v>2</v>
      </c>
      <c r="E23" s="56">
        <v>3</v>
      </c>
      <c r="F23" s="50">
        <v>1</v>
      </c>
      <c r="G23" s="50">
        <v>1</v>
      </c>
      <c r="H23" s="50">
        <v>1</v>
      </c>
      <c r="I23" s="57">
        <v>1</v>
      </c>
      <c r="J23" s="56">
        <v>1</v>
      </c>
      <c r="K23" s="50">
        <v>2</v>
      </c>
      <c r="L23" s="50">
        <v>2</v>
      </c>
      <c r="M23" s="50">
        <v>2</v>
      </c>
      <c r="N23" s="57">
        <v>2</v>
      </c>
      <c r="O23" s="94">
        <f>E23+F23+G23+H23+I23</f>
        <v>7</v>
      </c>
      <c r="P23" s="94">
        <f>J23+K23+L23+M23+N23</f>
        <v>9</v>
      </c>
      <c r="Q23" s="50">
        <f>SUM(O23:P23)</f>
        <v>16</v>
      </c>
    </row>
    <row r="24" spans="1:20" ht="15" x14ac:dyDescent="0.25">
      <c r="A24" s="84" t="s">
        <v>35</v>
      </c>
      <c r="B24" s="60"/>
      <c r="C24" s="59"/>
      <c r="D24" s="61"/>
      <c r="E24" s="60"/>
      <c r="F24" s="59"/>
      <c r="G24" s="59"/>
      <c r="H24" s="59"/>
      <c r="I24" s="61"/>
      <c r="J24" s="60"/>
      <c r="K24" s="59"/>
      <c r="L24" s="59"/>
      <c r="M24" s="59"/>
      <c r="N24" s="61"/>
      <c r="O24" s="78">
        <f>SUM(E24:I24)</f>
        <v>0</v>
      </c>
      <c r="P24" s="78">
        <f>SUM(J24:N24)</f>
        <v>0</v>
      </c>
      <c r="Q24" s="50"/>
    </row>
    <row r="25" spans="1:20" ht="15" x14ac:dyDescent="0.25">
      <c r="A25" s="85"/>
      <c r="B25" s="80"/>
      <c r="C25" s="81"/>
      <c r="D25" s="82"/>
      <c r="E25" s="80"/>
      <c r="F25" s="81"/>
      <c r="G25" s="81"/>
      <c r="H25" s="81"/>
      <c r="I25" s="82"/>
      <c r="J25" s="80"/>
      <c r="K25" s="81"/>
      <c r="L25" s="81"/>
      <c r="M25" s="81"/>
      <c r="N25" s="82"/>
      <c r="O25" s="83"/>
      <c r="P25" s="83"/>
      <c r="Q25" s="50"/>
      <c r="S25" s="285"/>
      <c r="T25" s="285"/>
    </row>
    <row r="26" spans="1:20" s="112" customFormat="1" ht="15" x14ac:dyDescent="0.25">
      <c r="A26" s="107" t="s">
        <v>38</v>
      </c>
      <c r="B26" s="108"/>
      <c r="C26" s="109"/>
      <c r="D26" s="110"/>
      <c r="E26" s="108" t="s">
        <v>92</v>
      </c>
      <c r="F26" s="109"/>
      <c r="G26" s="109"/>
      <c r="H26" s="109"/>
      <c r="I26" s="110"/>
      <c r="J26" s="108"/>
      <c r="K26" s="109"/>
      <c r="L26" s="109"/>
      <c r="M26" s="109"/>
      <c r="N26" s="110"/>
      <c r="O26" s="111"/>
      <c r="P26" s="111"/>
      <c r="Q26" s="109"/>
      <c r="S26" s="286"/>
      <c r="T26" s="286"/>
    </row>
    <row r="27" spans="1:20" s="112" customFormat="1" ht="15" x14ac:dyDescent="0.25">
      <c r="A27" s="113" t="s">
        <v>2</v>
      </c>
      <c r="B27" s="108">
        <v>0</v>
      </c>
      <c r="C27" s="109">
        <v>0</v>
      </c>
      <c r="D27" s="251"/>
      <c r="E27" s="252"/>
      <c r="F27" s="253"/>
      <c r="G27" s="109"/>
      <c r="H27" s="109"/>
      <c r="I27" s="110"/>
      <c r="J27" s="108"/>
      <c r="K27" s="109"/>
      <c r="L27" s="109"/>
      <c r="M27" s="109"/>
      <c r="N27" s="110"/>
      <c r="O27" s="94">
        <f t="shared" ref="O27:O28" si="10">SUM(E27:I27)</f>
        <v>0</v>
      </c>
      <c r="P27" s="94">
        <f t="shared" ref="P27:P28" si="11">SUM(J27:N27)</f>
        <v>0</v>
      </c>
      <c r="Q27" s="109"/>
      <c r="R27" s="250"/>
      <c r="S27" s="286"/>
      <c r="T27" s="287"/>
    </row>
    <row r="28" spans="1:20" s="112" customFormat="1" ht="15" x14ac:dyDescent="0.25">
      <c r="A28" s="113" t="s">
        <v>1</v>
      </c>
      <c r="B28" s="108">
        <v>0</v>
      </c>
      <c r="C28" s="109">
        <v>0</v>
      </c>
      <c r="D28" s="251"/>
      <c r="E28" s="252"/>
      <c r="F28" s="253"/>
      <c r="G28" s="109"/>
      <c r="H28" s="109"/>
      <c r="I28" s="110"/>
      <c r="J28" s="108"/>
      <c r="K28" s="109"/>
      <c r="L28" s="109"/>
      <c r="M28" s="109"/>
      <c r="N28" s="110"/>
      <c r="O28" s="94">
        <f t="shared" si="10"/>
        <v>0</v>
      </c>
      <c r="P28" s="94">
        <f t="shared" si="11"/>
        <v>0</v>
      </c>
      <c r="Q28" s="109"/>
      <c r="S28" s="286"/>
      <c r="T28" s="287"/>
    </row>
    <row r="29" spans="1:20" s="112" customFormat="1" ht="15" x14ac:dyDescent="0.25">
      <c r="A29" s="114" t="s">
        <v>35</v>
      </c>
      <c r="B29" s="115"/>
      <c r="C29" s="116"/>
      <c r="D29" s="117"/>
      <c r="E29" s="115"/>
      <c r="F29" s="116"/>
      <c r="G29" s="116"/>
      <c r="H29" s="116"/>
      <c r="I29" s="117"/>
      <c r="J29" s="115"/>
      <c r="K29" s="116"/>
      <c r="L29" s="116"/>
      <c r="M29" s="116"/>
      <c r="N29" s="117"/>
      <c r="O29" s="78">
        <f>SUM(E29:I29)</f>
        <v>0</v>
      </c>
      <c r="P29" s="78">
        <f>SUM(J29:N29)</f>
        <v>0</v>
      </c>
      <c r="Q29" s="109"/>
      <c r="S29" s="286"/>
      <c r="T29" s="286"/>
    </row>
    <row r="30" spans="1:20" s="112" customFormat="1" ht="15" x14ac:dyDescent="0.25">
      <c r="A30" s="113"/>
      <c r="B30" s="108"/>
      <c r="C30" s="109"/>
      <c r="D30" s="110"/>
      <c r="E30" s="108"/>
      <c r="F30" s="109"/>
      <c r="G30" s="109"/>
      <c r="H30" s="109"/>
      <c r="I30" s="110"/>
      <c r="J30" s="108"/>
      <c r="K30" s="109"/>
      <c r="L30" s="109"/>
      <c r="M30" s="109"/>
      <c r="N30" s="110"/>
      <c r="O30" s="111"/>
      <c r="P30" s="111"/>
      <c r="Q30" s="109"/>
    </row>
    <row r="31" spans="1:20" ht="15" x14ac:dyDescent="0.25">
      <c r="A31" s="76" t="s">
        <v>39</v>
      </c>
      <c r="B31" s="56"/>
      <c r="C31" s="50"/>
      <c r="D31" s="57"/>
      <c r="E31" s="56"/>
      <c r="F31" s="50"/>
      <c r="G31" s="50"/>
      <c r="H31" s="50"/>
      <c r="I31" s="57"/>
      <c r="J31" s="56"/>
      <c r="K31" s="50"/>
      <c r="L31" s="50"/>
      <c r="M31" s="50"/>
      <c r="N31" s="57"/>
      <c r="O31" s="94">
        <f t="shared" ref="O31:O34" si="12">SUM(E31:I31)</f>
        <v>0</v>
      </c>
      <c r="P31" s="94">
        <f t="shared" ref="P31:P34" si="13">SUM(J31:N31)</f>
        <v>0</v>
      </c>
      <c r="Q31" s="50"/>
    </row>
    <row r="32" spans="1:20" ht="15" x14ac:dyDescent="0.25">
      <c r="A32" s="76" t="s">
        <v>40</v>
      </c>
      <c r="B32" s="56"/>
      <c r="C32" s="50"/>
      <c r="D32" s="57"/>
      <c r="E32" s="56"/>
      <c r="F32" s="50"/>
      <c r="G32" s="50"/>
      <c r="H32" s="50"/>
      <c r="I32" s="57"/>
      <c r="J32" s="56"/>
      <c r="K32" s="50"/>
      <c r="L32" s="50"/>
      <c r="M32" s="50"/>
      <c r="N32" s="57"/>
      <c r="O32" s="94">
        <f t="shared" si="12"/>
        <v>0</v>
      </c>
      <c r="P32" s="94">
        <f t="shared" si="13"/>
        <v>0</v>
      </c>
      <c r="Q32" s="50"/>
    </row>
    <row r="33" spans="1:17" ht="15" x14ac:dyDescent="0.25">
      <c r="A33" s="76" t="s">
        <v>41</v>
      </c>
      <c r="B33" s="56"/>
      <c r="C33" s="50"/>
      <c r="D33" s="57"/>
      <c r="E33" s="56"/>
      <c r="F33" s="50"/>
      <c r="G33" s="50"/>
      <c r="H33" s="50"/>
      <c r="I33" s="57"/>
      <c r="J33" s="56"/>
      <c r="K33" s="50"/>
      <c r="L33" s="50"/>
      <c r="M33" s="50"/>
      <c r="N33" s="57"/>
      <c r="O33" s="94">
        <f t="shared" si="12"/>
        <v>0</v>
      </c>
      <c r="P33" s="94">
        <f t="shared" si="13"/>
        <v>0</v>
      </c>
      <c r="Q33" s="50"/>
    </row>
    <row r="34" spans="1:17" ht="15" x14ac:dyDescent="0.25">
      <c r="A34" s="86" t="s">
        <v>42</v>
      </c>
      <c r="B34" s="56"/>
      <c r="C34" s="50"/>
      <c r="D34" s="57"/>
      <c r="E34" s="56"/>
      <c r="F34" s="50"/>
      <c r="G34" s="50"/>
      <c r="H34" s="50"/>
      <c r="I34" s="57"/>
      <c r="J34" s="56"/>
      <c r="K34" s="50"/>
      <c r="L34" s="50"/>
      <c r="M34" s="50"/>
      <c r="N34" s="57"/>
      <c r="O34" s="75">
        <f t="shared" si="12"/>
        <v>0</v>
      </c>
      <c r="P34" s="75">
        <f t="shared" si="13"/>
        <v>0</v>
      </c>
      <c r="Q34" s="50"/>
    </row>
    <row r="35" spans="1:17" ht="15" x14ac:dyDescent="0.25">
      <c r="A35" s="76"/>
      <c r="B35" s="56"/>
      <c r="C35" s="50"/>
      <c r="D35" s="57">
        <f>-E7</f>
        <v>-503</v>
      </c>
      <c r="E35" s="56"/>
      <c r="F35" s="50"/>
      <c r="G35" s="50"/>
      <c r="H35" s="50"/>
      <c r="I35" s="57"/>
      <c r="J35" s="56"/>
      <c r="K35" s="50"/>
      <c r="L35" s="50"/>
      <c r="M35" s="50"/>
      <c r="N35" s="57"/>
      <c r="O35" s="75"/>
      <c r="P35" s="75"/>
      <c r="Q35" s="50"/>
    </row>
    <row r="36" spans="1:17" ht="15" x14ac:dyDescent="0.25">
      <c r="A36" s="87" t="s">
        <v>43</v>
      </c>
      <c r="B36" s="87">
        <f>B37+B38</f>
        <v>1173</v>
      </c>
      <c r="C36" s="88">
        <v>0</v>
      </c>
      <c r="D36" s="89">
        <v>0</v>
      </c>
      <c r="E36" s="88">
        <v>0</v>
      </c>
      <c r="F36" s="88">
        <v>0</v>
      </c>
      <c r="G36" s="88">
        <v>0</v>
      </c>
      <c r="H36" s="88">
        <v>0</v>
      </c>
      <c r="I36" s="89">
        <v>0</v>
      </c>
      <c r="J36" s="87">
        <v>0</v>
      </c>
      <c r="K36" s="88">
        <v>0</v>
      </c>
      <c r="L36" s="88">
        <v>0</v>
      </c>
      <c r="M36" s="88">
        <v>0</v>
      </c>
      <c r="N36" s="89">
        <v>0</v>
      </c>
      <c r="O36" s="90">
        <v>0</v>
      </c>
      <c r="P36" s="90">
        <v>0</v>
      </c>
      <c r="Q36" s="46"/>
    </row>
    <row r="37" spans="1:17" ht="15" x14ac:dyDescent="0.25">
      <c r="A37" s="76" t="s">
        <v>2</v>
      </c>
      <c r="B37" s="91">
        <f t="shared" ref="B37:N37" si="14">B17+B22+B27+B32</f>
        <v>775</v>
      </c>
      <c r="C37" s="92">
        <f t="shared" si="14"/>
        <v>1050</v>
      </c>
      <c r="D37" s="93">
        <f t="shared" si="14"/>
        <v>1050</v>
      </c>
      <c r="E37" s="92">
        <f>E17+E22+E27+E32</f>
        <v>1257</v>
      </c>
      <c r="F37" s="92">
        <f t="shared" si="14"/>
        <v>1209</v>
      </c>
      <c r="G37" s="92">
        <f t="shared" si="14"/>
        <v>1027</v>
      </c>
      <c r="H37" s="92">
        <f t="shared" si="14"/>
        <v>1014</v>
      </c>
      <c r="I37" s="93">
        <f t="shared" si="14"/>
        <v>1014</v>
      </c>
      <c r="J37" s="92">
        <f t="shared" si="14"/>
        <v>1007</v>
      </c>
      <c r="K37" s="92">
        <f t="shared" si="14"/>
        <v>957</v>
      </c>
      <c r="L37" s="92">
        <f t="shared" si="14"/>
        <v>817</v>
      </c>
      <c r="M37" s="92">
        <f t="shared" si="14"/>
        <v>877</v>
      </c>
      <c r="N37" s="93">
        <f t="shared" si="14"/>
        <v>947</v>
      </c>
      <c r="O37" s="94">
        <f>SUM(E37:I37)</f>
        <v>5521</v>
      </c>
      <c r="P37" s="94">
        <f>SUM(J37:N37)</f>
        <v>4605</v>
      </c>
      <c r="Q37" s="95"/>
    </row>
    <row r="38" spans="1:17" ht="15" x14ac:dyDescent="0.25">
      <c r="A38" s="76" t="s">
        <v>1</v>
      </c>
      <c r="B38" s="96">
        <f t="shared" ref="B38:D38" si="15">B18+B23+B33</f>
        <v>398</v>
      </c>
      <c r="C38" s="99">
        <f t="shared" si="15"/>
        <v>452</v>
      </c>
      <c r="D38" s="97">
        <f t="shared" si="15"/>
        <v>452</v>
      </c>
      <c r="E38" s="99">
        <f>E18+E23+E33+E28</f>
        <v>503</v>
      </c>
      <c r="F38" s="99">
        <f t="shared" ref="F38:P38" si="16">F18+F23+F33+F28</f>
        <v>551</v>
      </c>
      <c r="G38" s="99">
        <f t="shared" si="16"/>
        <v>701</v>
      </c>
      <c r="H38" s="99">
        <f t="shared" si="16"/>
        <v>651</v>
      </c>
      <c r="I38" s="99">
        <f t="shared" si="16"/>
        <v>701</v>
      </c>
      <c r="J38" s="99">
        <f t="shared" si="16"/>
        <v>651</v>
      </c>
      <c r="K38" s="99">
        <f t="shared" si="16"/>
        <v>652</v>
      </c>
      <c r="L38" s="99">
        <f t="shared" si="16"/>
        <v>802</v>
      </c>
      <c r="M38" s="99">
        <f t="shared" si="16"/>
        <v>702</v>
      </c>
      <c r="N38" s="99">
        <f t="shared" si="16"/>
        <v>702</v>
      </c>
      <c r="O38" s="99">
        <f t="shared" si="16"/>
        <v>3107</v>
      </c>
      <c r="P38" s="99">
        <f t="shared" si="16"/>
        <v>3509</v>
      </c>
      <c r="Q38" s="95"/>
    </row>
    <row r="39" spans="1:17" ht="15" x14ac:dyDescent="0.25">
      <c r="A39" s="86" t="s">
        <v>35</v>
      </c>
      <c r="B39" s="60">
        <f t="shared" ref="B39:N39" si="17">B19+B24+B34</f>
        <v>-84</v>
      </c>
      <c r="C39" s="59">
        <f t="shared" si="17"/>
        <v>0</v>
      </c>
      <c r="D39" s="61">
        <f t="shared" si="17"/>
        <v>0</v>
      </c>
      <c r="E39" s="59">
        <f t="shared" si="17"/>
        <v>0</v>
      </c>
      <c r="F39" s="59">
        <f t="shared" si="17"/>
        <v>0</v>
      </c>
      <c r="G39" s="59">
        <f t="shared" si="17"/>
        <v>0</v>
      </c>
      <c r="H39" s="59">
        <f t="shared" si="17"/>
        <v>0</v>
      </c>
      <c r="I39" s="61">
        <f t="shared" si="17"/>
        <v>0</v>
      </c>
      <c r="J39" s="59">
        <f t="shared" si="17"/>
        <v>0</v>
      </c>
      <c r="K39" s="59">
        <f t="shared" si="17"/>
        <v>0</v>
      </c>
      <c r="L39" s="59">
        <f t="shared" si="17"/>
        <v>0</v>
      </c>
      <c r="M39" s="59">
        <f t="shared" si="17"/>
        <v>0</v>
      </c>
      <c r="N39" s="61">
        <f t="shared" si="17"/>
        <v>0</v>
      </c>
      <c r="O39" s="78">
        <f t="shared" ref="O39" si="18">SUM(E39:I39)</f>
        <v>0</v>
      </c>
      <c r="P39" s="78">
        <f t="shared" ref="P39" si="19">SUM(J39:N39)</f>
        <v>0</v>
      </c>
      <c r="Q39" s="50"/>
    </row>
    <row r="40" spans="1:17" ht="15" x14ac:dyDescent="0.25">
      <c r="A40" s="87" t="s">
        <v>44</v>
      </c>
      <c r="B40" s="87">
        <f>B36-B39</f>
        <v>1257</v>
      </c>
      <c r="C40" s="88">
        <f t="shared" ref="C40:P40" si="20">C36-C39</f>
        <v>0</v>
      </c>
      <c r="D40" s="89">
        <f t="shared" si="20"/>
        <v>0</v>
      </c>
      <c r="E40" s="88">
        <f t="shared" si="20"/>
        <v>0</v>
      </c>
      <c r="F40" s="88">
        <f t="shared" si="20"/>
        <v>0</v>
      </c>
      <c r="G40" s="88">
        <f t="shared" si="20"/>
        <v>0</v>
      </c>
      <c r="H40" s="88">
        <f t="shared" si="20"/>
        <v>0</v>
      </c>
      <c r="I40" s="89">
        <f t="shared" si="20"/>
        <v>0</v>
      </c>
      <c r="J40" s="88">
        <f t="shared" si="20"/>
        <v>0</v>
      </c>
      <c r="K40" s="88">
        <f t="shared" si="20"/>
        <v>0</v>
      </c>
      <c r="L40" s="88">
        <f t="shared" si="20"/>
        <v>0</v>
      </c>
      <c r="M40" s="88">
        <f t="shared" si="20"/>
        <v>0</v>
      </c>
      <c r="N40" s="89">
        <f t="shared" si="20"/>
        <v>0</v>
      </c>
      <c r="O40" s="90">
        <f t="shared" si="20"/>
        <v>0</v>
      </c>
      <c r="P40" s="88">
        <f t="shared" si="20"/>
        <v>0</v>
      </c>
      <c r="Q40" s="46"/>
    </row>
    <row r="41" spans="1:17" customFormat="1" ht="15" x14ac:dyDescent="0.25">
      <c r="A41" s="179" t="s">
        <v>76</v>
      </c>
      <c r="B41" s="180"/>
      <c r="C41" s="181"/>
      <c r="D41" s="182"/>
      <c r="E41" s="183"/>
      <c r="F41" s="183"/>
      <c r="G41" s="183"/>
      <c r="H41" s="183"/>
      <c r="I41" s="183"/>
      <c r="J41" s="184"/>
      <c r="K41" s="183"/>
      <c r="L41" s="183"/>
      <c r="M41" s="183"/>
      <c r="N41" s="185"/>
      <c r="O41" s="184"/>
      <c r="P41" s="186"/>
    </row>
    <row r="42" spans="1:17" ht="12" thickBot="1" x14ac:dyDescent="0.25">
      <c r="B42" s="15"/>
    </row>
    <row r="43" spans="1:17" ht="30" x14ac:dyDescent="0.25">
      <c r="A43" s="118" t="s">
        <v>4</v>
      </c>
      <c r="B43" s="119" t="s">
        <v>69</v>
      </c>
      <c r="C43" s="120" t="s">
        <v>70</v>
      </c>
      <c r="D43" s="121" t="s">
        <v>71</v>
      </c>
      <c r="E43" s="122">
        <v>2026</v>
      </c>
      <c r="F43" s="123">
        <v>2027</v>
      </c>
      <c r="G43" s="123">
        <v>2028</v>
      </c>
      <c r="H43" s="123">
        <v>2029</v>
      </c>
      <c r="I43" s="124">
        <v>2030</v>
      </c>
      <c r="J43" s="122">
        <v>2031</v>
      </c>
      <c r="K43" s="123">
        <v>2032</v>
      </c>
      <c r="L43" s="123">
        <v>2033</v>
      </c>
      <c r="M43" s="123">
        <v>2034</v>
      </c>
      <c r="N43" s="124">
        <v>3035</v>
      </c>
      <c r="O43" s="125" t="s">
        <v>72</v>
      </c>
      <c r="P43" s="125" t="s">
        <v>73</v>
      </c>
    </row>
    <row r="44" spans="1:17" customFormat="1" ht="15" x14ac:dyDescent="0.25">
      <c r="A44" s="132" t="s">
        <v>53</v>
      </c>
      <c r="B44" s="136">
        <v>199</v>
      </c>
      <c r="C44" s="133">
        <v>140</v>
      </c>
      <c r="D44" s="137">
        <v>140</v>
      </c>
      <c r="E44" s="140">
        <v>150</v>
      </c>
      <c r="F44" s="133">
        <v>150</v>
      </c>
      <c r="G44" s="133">
        <v>150</v>
      </c>
      <c r="H44" s="133">
        <v>150</v>
      </c>
      <c r="I44" s="137">
        <v>150</v>
      </c>
      <c r="J44" s="140">
        <v>150</v>
      </c>
      <c r="K44" s="133">
        <v>150</v>
      </c>
      <c r="L44" s="133">
        <v>150</v>
      </c>
      <c r="M44" s="133">
        <v>150</v>
      </c>
      <c r="N44" s="137">
        <v>150</v>
      </c>
      <c r="O44" s="134">
        <f>E44+F44+G44+H44+I44</f>
        <v>750</v>
      </c>
      <c r="P44" s="135">
        <f>J44+K44+L44+M44+N44</f>
        <v>750</v>
      </c>
      <c r="Q44">
        <f>SUM(O44:P44)</f>
        <v>1500</v>
      </c>
    </row>
    <row r="45" spans="1:17" customFormat="1" ht="15" x14ac:dyDescent="0.25">
      <c r="A45" s="179" t="s">
        <v>76</v>
      </c>
      <c r="B45" s="180"/>
      <c r="C45" s="181"/>
      <c r="D45" s="182"/>
      <c r="E45" s="183"/>
      <c r="F45" s="183"/>
      <c r="G45" s="183"/>
      <c r="H45" s="183"/>
      <c r="I45" s="183"/>
      <c r="J45" s="184"/>
      <c r="K45" s="183"/>
      <c r="L45" s="183"/>
      <c r="M45" s="183"/>
      <c r="N45" s="185"/>
      <c r="O45" s="184"/>
      <c r="P45" s="186"/>
    </row>
    <row r="46" spans="1:17" customFormat="1" ht="15" x14ac:dyDescent="0.25">
      <c r="A46" s="2"/>
      <c r="B46" s="15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7" customFormat="1" ht="15" x14ac:dyDescent="0.25">
      <c r="A47" s="2"/>
      <c r="B47" s="1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customFormat="1" ht="15.75" thickBot="1" x14ac:dyDescent="0.3">
      <c r="A48" s="284"/>
      <c r="B48" s="15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6" ht="30" x14ac:dyDescent="0.25">
      <c r="A49" s="118" t="s">
        <v>54</v>
      </c>
      <c r="B49" s="119" t="s">
        <v>69</v>
      </c>
      <c r="C49" s="120" t="s">
        <v>70</v>
      </c>
      <c r="D49" s="121" t="s">
        <v>71</v>
      </c>
      <c r="E49" s="122">
        <v>2026</v>
      </c>
      <c r="F49" s="123">
        <v>2027</v>
      </c>
      <c r="G49" s="123">
        <v>2028</v>
      </c>
      <c r="H49" s="123">
        <v>2029</v>
      </c>
      <c r="I49" s="124">
        <v>2030</v>
      </c>
      <c r="J49" s="122">
        <v>2031</v>
      </c>
      <c r="K49" s="123">
        <v>2032</v>
      </c>
      <c r="L49" s="123">
        <v>2033</v>
      </c>
      <c r="M49" s="123">
        <v>2034</v>
      </c>
      <c r="N49" s="124">
        <v>3035</v>
      </c>
      <c r="O49" s="125" t="s">
        <v>72</v>
      </c>
      <c r="P49" s="125" t="s">
        <v>73</v>
      </c>
    </row>
    <row r="50" spans="1:16" ht="15" x14ac:dyDescent="0.25">
      <c r="A50" s="126" t="s">
        <v>55</v>
      </c>
      <c r="B50" s="138">
        <v>-108</v>
      </c>
      <c r="C50" s="127">
        <v>0</v>
      </c>
      <c r="D50" s="128">
        <v>-57</v>
      </c>
      <c r="E50" s="138">
        <v>-95</v>
      </c>
      <c r="F50" s="127">
        <v>-113</v>
      </c>
      <c r="G50" s="127">
        <v>-94</v>
      </c>
      <c r="H50" s="127">
        <v>-88</v>
      </c>
      <c r="I50" s="128">
        <v>-90</v>
      </c>
      <c r="J50" s="138"/>
      <c r="K50" s="127"/>
      <c r="L50" s="127"/>
      <c r="M50" s="127"/>
      <c r="N50" s="128"/>
      <c r="O50" s="141"/>
      <c r="P50" s="128"/>
    </row>
    <row r="51" spans="1:16" ht="15" x14ac:dyDescent="0.25">
      <c r="A51" s="129" t="s">
        <v>56</v>
      </c>
      <c r="B51" s="139">
        <v>-80</v>
      </c>
      <c r="C51" s="130">
        <v>0</v>
      </c>
      <c r="D51" s="131">
        <v>-57</v>
      </c>
      <c r="E51" s="139">
        <v>-95</v>
      </c>
      <c r="F51" s="130">
        <v>-113</v>
      </c>
      <c r="G51" s="130">
        <v>-94</v>
      </c>
      <c r="H51" s="130">
        <v>-88</v>
      </c>
      <c r="I51" s="131">
        <v>-90</v>
      </c>
      <c r="J51" s="139"/>
      <c r="K51" s="130"/>
      <c r="L51" s="130"/>
      <c r="M51" s="130"/>
      <c r="N51" s="131"/>
      <c r="O51" s="142"/>
      <c r="P51" s="131"/>
    </row>
    <row r="52" spans="1:16" x14ac:dyDescent="0.2">
      <c r="B52" s="2">
        <f>SUM(B50:B51)</f>
        <v>-188</v>
      </c>
      <c r="C52" s="2">
        <f t="shared" ref="C52:P52" si="21">SUM(C50:C51)</f>
        <v>0</v>
      </c>
      <c r="D52" s="2">
        <f t="shared" si="21"/>
        <v>-114</v>
      </c>
      <c r="E52" s="2">
        <f t="shared" si="21"/>
        <v>-190</v>
      </c>
      <c r="F52" s="2">
        <f t="shared" si="21"/>
        <v>-226</v>
      </c>
      <c r="G52" s="2">
        <f t="shared" si="21"/>
        <v>-188</v>
      </c>
      <c r="H52" s="2">
        <f t="shared" si="21"/>
        <v>-176</v>
      </c>
      <c r="I52" s="2">
        <f t="shared" si="21"/>
        <v>-180</v>
      </c>
      <c r="J52" s="2">
        <f t="shared" si="21"/>
        <v>0</v>
      </c>
      <c r="K52" s="2">
        <f t="shared" si="21"/>
        <v>0</v>
      </c>
      <c r="L52" s="2">
        <f t="shared" si="21"/>
        <v>0</v>
      </c>
      <c r="M52" s="2">
        <f t="shared" si="21"/>
        <v>0</v>
      </c>
      <c r="N52" s="2">
        <f t="shared" si="21"/>
        <v>0</v>
      </c>
      <c r="O52" s="2">
        <f t="shared" si="21"/>
        <v>0</v>
      </c>
      <c r="P52" s="2">
        <f t="shared" si="21"/>
        <v>0</v>
      </c>
    </row>
    <row r="54" spans="1:16" ht="33" customHeight="1" x14ac:dyDescent="0.2"/>
    <row r="60" spans="1:16" x14ac:dyDescent="0.2">
      <c r="C60" s="280"/>
      <c r="D60" s="280"/>
      <c r="E60" s="280"/>
      <c r="F60" s="280"/>
      <c r="G60" s="280"/>
      <c r="H60" s="280"/>
    </row>
    <row r="84" spans="2:15" x14ac:dyDescent="0.2">
      <c r="C84" s="274"/>
      <c r="D84" s="274"/>
      <c r="E84" s="274"/>
      <c r="F84" s="274"/>
      <c r="G84" s="274"/>
      <c r="H84" s="274"/>
      <c r="I84" s="274"/>
      <c r="J84" s="274"/>
    </row>
    <row r="85" spans="2:15" x14ac:dyDescent="0.2"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</row>
    <row r="86" spans="2:15" x14ac:dyDescent="0.2"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</row>
    <row r="87" spans="2:15" x14ac:dyDescent="0.2">
      <c r="B87" s="15"/>
      <c r="C87" s="275"/>
      <c r="D87" s="275"/>
      <c r="E87" s="275"/>
      <c r="F87" s="275"/>
      <c r="G87" s="275"/>
      <c r="H87" s="275"/>
      <c r="I87" s="275"/>
      <c r="J87" s="275"/>
      <c r="K87" s="275"/>
      <c r="L87" s="275"/>
      <c r="M87" s="15"/>
      <c r="N87" s="15"/>
      <c r="O87" s="15"/>
    </row>
    <row r="88" spans="2:15" x14ac:dyDescent="0.2"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</row>
    <row r="89" spans="2:15" x14ac:dyDescent="0.2"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2:15" x14ac:dyDescent="0.2"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</row>
    <row r="91" spans="2:15" x14ac:dyDescent="0.2">
      <c r="B91" s="15"/>
      <c r="C91" s="275"/>
      <c r="D91" s="275"/>
      <c r="E91" s="275"/>
      <c r="F91" s="275"/>
      <c r="G91" s="275"/>
      <c r="H91" s="275"/>
      <c r="I91" s="275"/>
      <c r="J91" s="275"/>
      <c r="K91" s="275"/>
      <c r="L91" s="275"/>
      <c r="M91" s="15"/>
      <c r="N91" s="15"/>
      <c r="O91" s="15"/>
    </row>
    <row r="92" spans="2:15" x14ac:dyDescent="0.2"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</row>
    <row r="93" spans="2:15" ht="15.75" x14ac:dyDescent="0.25">
      <c r="B93" s="276"/>
      <c r="C93" s="276"/>
      <c r="D93" s="276"/>
      <c r="E93" s="276"/>
      <c r="F93" s="276"/>
      <c r="G93" s="276"/>
      <c r="H93" s="276"/>
      <c r="I93" s="276"/>
      <c r="J93" s="276"/>
      <c r="K93" s="276"/>
      <c r="L93" s="276"/>
      <c r="M93" s="15"/>
      <c r="N93" s="15"/>
      <c r="O93" s="15"/>
    </row>
    <row r="94" spans="2:15" x14ac:dyDescent="0.2"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</row>
    <row r="95" spans="2:15" x14ac:dyDescent="0.2"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</row>
    <row r="96" spans="2:15" x14ac:dyDescent="0.2"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2:15" x14ac:dyDescent="0.2"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</row>
    <row r="98" spans="2:15" x14ac:dyDescent="0.2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2:15" x14ac:dyDescent="0.2"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</row>
    <row r="100" spans="2:15" ht="18.75" x14ac:dyDescent="0.3">
      <c r="B100" s="277"/>
      <c r="C100" s="277"/>
      <c r="D100" s="277"/>
      <c r="E100" s="277"/>
      <c r="F100" s="277"/>
      <c r="G100" s="277"/>
      <c r="H100" s="277"/>
      <c r="I100" s="277"/>
      <c r="J100" s="277"/>
      <c r="K100" s="277"/>
      <c r="L100" s="277"/>
      <c r="M100" s="15"/>
      <c r="N100" s="15"/>
      <c r="O100" s="15"/>
    </row>
    <row r="101" spans="2:15" x14ac:dyDescent="0.2"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</row>
    <row r="102" spans="2:15" x14ac:dyDescent="0.2"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r="103" spans="2:15" x14ac:dyDescent="0.2"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2:15" x14ac:dyDescent="0.2"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</row>
    <row r="105" spans="2:15" x14ac:dyDescent="0.2"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2:15" x14ac:dyDescent="0.2"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</row>
    <row r="107" spans="2:15" x14ac:dyDescent="0.2">
      <c r="B107" s="15"/>
      <c r="C107" s="278"/>
      <c r="D107" s="278"/>
      <c r="E107" s="278"/>
      <c r="F107" s="278"/>
      <c r="G107" s="278"/>
      <c r="H107" s="15"/>
      <c r="I107" s="15"/>
      <c r="J107" s="15"/>
      <c r="K107" s="15"/>
      <c r="L107" s="15"/>
      <c r="M107" s="15"/>
      <c r="N107" s="15"/>
      <c r="O107" s="15"/>
    </row>
    <row r="108" spans="2:15" x14ac:dyDescent="0.2"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</row>
    <row r="109" spans="2:15" x14ac:dyDescent="0.2"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2:15" x14ac:dyDescent="0.2"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</row>
    <row r="111" spans="2:15" x14ac:dyDescent="0.2"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2:15" x14ac:dyDescent="0.2"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</row>
    <row r="113" spans="2:15" x14ac:dyDescent="0.2"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</row>
    <row r="114" spans="2:15" x14ac:dyDescent="0.2"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</row>
    <row r="115" spans="2:15" x14ac:dyDescent="0.2"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6A4BD-0C91-4408-8F75-832CC1A011AB}">
  <dimension ref="A1:Q34"/>
  <sheetViews>
    <sheetView workbookViewId="0">
      <selection activeCell="D29" sqref="D29"/>
    </sheetView>
  </sheetViews>
  <sheetFormatPr defaultRowHeight="15" x14ac:dyDescent="0.25"/>
  <cols>
    <col min="1" max="1" width="33.140625" customWidth="1"/>
    <col min="2" max="2" width="7.42578125" customWidth="1"/>
    <col min="15" max="15" width="9" customWidth="1"/>
  </cols>
  <sheetData>
    <row r="1" spans="1:17" ht="47.25" x14ac:dyDescent="0.25">
      <c r="A1" s="43" t="s">
        <v>32</v>
      </c>
    </row>
    <row r="3" spans="1:17" x14ac:dyDescent="0.25">
      <c r="A3" s="20" t="s">
        <v>3</v>
      </c>
    </row>
    <row r="4" spans="1:17" ht="13.5" customHeight="1" thickBot="1" x14ac:dyDescent="0.3"/>
    <row r="5" spans="1:17" s="112" customFormat="1" ht="32.25" customHeight="1" thickBot="1" x14ac:dyDescent="0.3">
      <c r="A5" s="144" t="s">
        <v>33</v>
      </c>
      <c r="B5" s="170" t="s">
        <v>69</v>
      </c>
      <c r="C5" s="171" t="s">
        <v>70</v>
      </c>
      <c r="D5" s="172" t="s">
        <v>71</v>
      </c>
      <c r="E5" s="173">
        <v>2026</v>
      </c>
      <c r="F5" s="174">
        <v>2027</v>
      </c>
      <c r="G5" s="174">
        <v>2028</v>
      </c>
      <c r="H5" s="174">
        <v>2029</v>
      </c>
      <c r="I5" s="175">
        <v>2030</v>
      </c>
      <c r="J5" s="173">
        <v>2031</v>
      </c>
      <c r="K5" s="174">
        <v>2032</v>
      </c>
      <c r="L5" s="174">
        <v>2033</v>
      </c>
      <c r="M5" s="174">
        <v>2034</v>
      </c>
      <c r="N5" s="176">
        <v>2035</v>
      </c>
    </row>
    <row r="6" spans="1:17" s="112" customFormat="1" ht="23.25" customHeight="1" x14ac:dyDescent="0.2">
      <c r="A6" s="145" t="s">
        <v>34</v>
      </c>
      <c r="B6" s="146"/>
      <c r="C6" s="146"/>
      <c r="D6" s="146"/>
      <c r="E6" s="147">
        <v>0</v>
      </c>
      <c r="F6" s="148">
        <v>0</v>
      </c>
      <c r="G6" s="148">
        <v>0</v>
      </c>
      <c r="H6" s="148">
        <v>0</v>
      </c>
      <c r="I6" s="149">
        <v>0</v>
      </c>
      <c r="J6" s="148">
        <v>0</v>
      </c>
      <c r="K6" s="148">
        <v>0</v>
      </c>
      <c r="L6" s="148">
        <v>0</v>
      </c>
      <c r="M6" s="148">
        <v>0</v>
      </c>
      <c r="N6" s="150">
        <v>0</v>
      </c>
    </row>
    <row r="7" spans="1:17" s="112" customFormat="1" x14ac:dyDescent="0.25">
      <c r="A7" s="151" t="s">
        <v>2</v>
      </c>
      <c r="B7" s="152">
        <f>B17</f>
        <v>267</v>
      </c>
      <c r="C7" s="152">
        <f t="shared" ref="C7:N7" si="0">C17</f>
        <v>90</v>
      </c>
      <c r="D7" s="57">
        <f t="shared" si="0"/>
        <v>44</v>
      </c>
      <c r="E7" s="152">
        <f t="shared" si="0"/>
        <v>0</v>
      </c>
      <c r="F7" s="152">
        <f t="shared" si="0"/>
        <v>0</v>
      </c>
      <c r="G7" s="152">
        <f t="shared" si="0"/>
        <v>0</v>
      </c>
      <c r="H7" s="152">
        <f t="shared" si="0"/>
        <v>0</v>
      </c>
      <c r="I7" s="152">
        <f t="shared" si="0"/>
        <v>0</v>
      </c>
      <c r="J7" s="152">
        <f t="shared" si="0"/>
        <v>0</v>
      </c>
      <c r="K7" s="152">
        <f t="shared" si="0"/>
        <v>0</v>
      </c>
      <c r="L7" s="152">
        <f t="shared" si="0"/>
        <v>0</v>
      </c>
      <c r="M7" s="152">
        <f t="shared" si="0"/>
        <v>0</v>
      </c>
      <c r="N7" s="154">
        <f t="shared" si="0"/>
        <v>0</v>
      </c>
    </row>
    <row r="8" spans="1:17" s="112" customFormat="1" x14ac:dyDescent="0.25">
      <c r="A8" s="153" t="s">
        <v>1</v>
      </c>
      <c r="B8" s="109"/>
      <c r="C8" s="109"/>
      <c r="D8" s="109"/>
      <c r="E8" s="108"/>
      <c r="F8" s="109"/>
      <c r="G8" s="109"/>
      <c r="H8" s="109"/>
      <c r="I8" s="110"/>
      <c r="J8" s="109"/>
      <c r="K8" s="109"/>
      <c r="L8" s="109"/>
      <c r="M8" s="109"/>
      <c r="N8" s="154"/>
    </row>
    <row r="9" spans="1:17" s="112" customFormat="1" x14ac:dyDescent="0.25">
      <c r="A9" s="155" t="s">
        <v>35</v>
      </c>
      <c r="B9" s="116"/>
      <c r="C9" s="116"/>
      <c r="D9" s="116"/>
      <c r="E9" s="115"/>
      <c r="F9" s="116"/>
      <c r="G9" s="116"/>
      <c r="H9" s="116"/>
      <c r="I9" s="117"/>
      <c r="J9" s="116"/>
      <c r="K9" s="116"/>
      <c r="L9" s="116"/>
      <c r="M9" s="116"/>
      <c r="N9" s="156"/>
    </row>
    <row r="10" spans="1:17" s="112" customFormat="1" ht="24" customHeight="1" thickBot="1" x14ac:dyDescent="0.25">
      <c r="A10" s="157" t="s">
        <v>36</v>
      </c>
      <c r="B10" s="158"/>
      <c r="C10" s="158"/>
      <c r="D10" s="158"/>
      <c r="E10" s="159">
        <v>0</v>
      </c>
      <c r="F10" s="158">
        <v>0</v>
      </c>
      <c r="G10" s="158">
        <v>0</v>
      </c>
      <c r="H10" s="158">
        <v>0</v>
      </c>
      <c r="I10" s="160">
        <v>0</v>
      </c>
      <c r="J10" s="158">
        <v>0</v>
      </c>
      <c r="K10" s="158">
        <v>0</v>
      </c>
      <c r="L10" s="158">
        <v>0</v>
      </c>
      <c r="M10" s="158">
        <v>0</v>
      </c>
      <c r="N10" s="161">
        <v>0</v>
      </c>
    </row>
    <row r="11" spans="1:17" x14ac:dyDescent="0.25">
      <c r="A11" s="177" t="s">
        <v>74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spans="1:17" x14ac:dyDescent="0.25">
      <c r="A12" s="178" t="s">
        <v>75</v>
      </c>
      <c r="B12" s="178"/>
      <c r="C12" s="178"/>
      <c r="D12" s="178">
        <f t="shared" ref="D12:H12" si="1">D11-D10</f>
        <v>0</v>
      </c>
      <c r="E12" s="178">
        <f t="shared" si="1"/>
        <v>0</v>
      </c>
      <c r="F12" s="178">
        <f t="shared" si="1"/>
        <v>0</v>
      </c>
      <c r="G12" s="178">
        <f t="shared" si="1"/>
        <v>0</v>
      </c>
      <c r="H12" s="178">
        <f t="shared" si="1"/>
        <v>0</v>
      </c>
      <c r="I12" s="178"/>
      <c r="J12" s="178"/>
      <c r="K12" s="178"/>
      <c r="L12" s="178"/>
      <c r="M12" s="178"/>
      <c r="N12" s="178"/>
    </row>
    <row r="13" spans="1:17" s="112" customFormat="1" x14ac:dyDescent="0.25">
      <c r="A13" s="162"/>
      <c r="B13" s="163"/>
    </row>
    <row r="14" spans="1:17" s="2" customFormat="1" ht="15.75" thickBot="1" x14ac:dyDescent="0.3">
      <c r="A14" s="20"/>
      <c r="B14" s="15"/>
    </row>
    <row r="15" spans="1:17" s="2" customFormat="1" ht="30.75" thickBot="1" x14ac:dyDescent="0.3">
      <c r="A15" s="67" t="s">
        <v>37</v>
      </c>
      <c r="B15" s="68" t="s">
        <v>69</v>
      </c>
      <c r="C15" s="69" t="s">
        <v>70</v>
      </c>
      <c r="D15" s="70" t="s">
        <v>71</v>
      </c>
      <c r="E15" s="71">
        <v>2026</v>
      </c>
      <c r="F15" s="48">
        <v>2027</v>
      </c>
      <c r="G15" s="48">
        <v>2028</v>
      </c>
      <c r="H15" s="48">
        <v>2029</v>
      </c>
      <c r="I15" s="72">
        <v>2030</v>
      </c>
      <c r="J15" s="71">
        <v>2031</v>
      </c>
      <c r="K15" s="48">
        <v>2032</v>
      </c>
      <c r="L15" s="48">
        <v>2033</v>
      </c>
      <c r="M15" s="48">
        <v>2034</v>
      </c>
      <c r="N15" s="72">
        <v>3035</v>
      </c>
      <c r="O15" s="73" t="s">
        <v>72</v>
      </c>
      <c r="P15" s="73" t="s">
        <v>73</v>
      </c>
    </row>
    <row r="16" spans="1:17" s="2" customFormat="1" x14ac:dyDescent="0.25">
      <c r="A16" s="74" t="s">
        <v>48</v>
      </c>
      <c r="B16" s="56"/>
      <c r="C16" s="50"/>
      <c r="D16" s="57"/>
      <c r="E16" s="56"/>
      <c r="F16" s="50"/>
      <c r="G16" s="50"/>
      <c r="H16" s="50"/>
      <c r="I16" s="57"/>
      <c r="J16" s="56"/>
      <c r="K16" s="50"/>
      <c r="L16" s="50"/>
      <c r="M16" s="50"/>
      <c r="N16" s="57"/>
      <c r="O16" s="75"/>
      <c r="P16" s="75"/>
      <c r="Q16" s="50"/>
    </row>
    <row r="17" spans="1:17" s="2" customFormat="1" x14ac:dyDescent="0.25">
      <c r="A17" s="76" t="s">
        <v>2</v>
      </c>
      <c r="B17" s="56">
        <v>267</v>
      </c>
      <c r="C17" s="50">
        <v>90</v>
      </c>
      <c r="D17" s="57">
        <v>44</v>
      </c>
      <c r="E17" s="56">
        <v>0</v>
      </c>
      <c r="F17" s="50">
        <v>0</v>
      </c>
      <c r="G17" s="50">
        <v>0</v>
      </c>
      <c r="H17" s="50">
        <v>0</v>
      </c>
      <c r="I17" s="57">
        <v>0</v>
      </c>
      <c r="J17" s="56">
        <v>0</v>
      </c>
      <c r="K17" s="50">
        <v>0</v>
      </c>
      <c r="L17" s="50">
        <v>0</v>
      </c>
      <c r="M17" s="50">
        <v>0</v>
      </c>
      <c r="N17" s="57">
        <v>0</v>
      </c>
      <c r="O17" s="94">
        <f t="shared" ref="O17:O18" si="2">SUM(E17:I17)</f>
        <v>0</v>
      </c>
      <c r="P17" s="94">
        <f t="shared" ref="P17:P18" si="3">SUM(J17:N17)</f>
        <v>0</v>
      </c>
      <c r="Q17" s="50"/>
    </row>
    <row r="18" spans="1:17" s="2" customFormat="1" x14ac:dyDescent="0.25">
      <c r="A18" s="76" t="s">
        <v>1</v>
      </c>
      <c r="B18" s="56"/>
      <c r="C18" s="50"/>
      <c r="D18" s="57"/>
      <c r="E18" s="56"/>
      <c r="F18" s="50"/>
      <c r="G18" s="50"/>
      <c r="H18" s="50"/>
      <c r="I18" s="57"/>
      <c r="J18" s="56"/>
      <c r="K18" s="50"/>
      <c r="L18" s="50"/>
      <c r="M18" s="50"/>
      <c r="N18" s="57"/>
      <c r="O18" s="94">
        <f t="shared" si="2"/>
        <v>0</v>
      </c>
      <c r="P18" s="94">
        <f t="shared" si="3"/>
        <v>0</v>
      </c>
      <c r="Q18" s="50"/>
    </row>
    <row r="19" spans="1:17" s="2" customFormat="1" x14ac:dyDescent="0.25">
      <c r="A19" s="84" t="s">
        <v>35</v>
      </c>
      <c r="B19" s="60"/>
      <c r="C19" s="59"/>
      <c r="D19" s="61"/>
      <c r="E19" s="60"/>
      <c r="F19" s="59"/>
      <c r="G19" s="59"/>
      <c r="H19" s="59"/>
      <c r="I19" s="61"/>
      <c r="J19" s="60"/>
      <c r="K19" s="59"/>
      <c r="L19" s="59"/>
      <c r="M19" s="59"/>
      <c r="N19" s="61"/>
      <c r="O19" s="78">
        <f>SUM(E19:I19)</f>
        <v>0</v>
      </c>
      <c r="P19" s="78">
        <f>SUM(J19:N19)</f>
        <v>0</v>
      </c>
      <c r="Q19" s="50"/>
    </row>
    <row r="20" spans="1:17" s="2" customFormat="1" x14ac:dyDescent="0.25">
      <c r="A20" s="85"/>
      <c r="B20" s="80"/>
      <c r="C20" s="81"/>
      <c r="D20" s="82"/>
      <c r="E20" s="80"/>
      <c r="F20" s="81"/>
      <c r="G20" s="81"/>
      <c r="H20" s="81"/>
      <c r="I20" s="82"/>
      <c r="J20" s="80"/>
      <c r="K20" s="81"/>
      <c r="L20" s="81"/>
      <c r="M20" s="81"/>
      <c r="N20" s="82"/>
      <c r="O20" s="83"/>
      <c r="P20" s="83"/>
      <c r="Q20" s="50"/>
    </row>
    <row r="21" spans="1:17" s="2" customFormat="1" x14ac:dyDescent="0.25">
      <c r="A21" s="76"/>
      <c r="B21" s="56"/>
      <c r="C21" s="50"/>
      <c r="D21" s="57"/>
      <c r="E21" s="56"/>
      <c r="F21" s="50"/>
      <c r="G21" s="50"/>
      <c r="H21" s="50"/>
      <c r="I21" s="57"/>
      <c r="J21" s="56"/>
      <c r="K21" s="50"/>
      <c r="L21" s="50"/>
      <c r="M21" s="50"/>
      <c r="N21" s="57"/>
      <c r="O21" s="75"/>
      <c r="P21" s="75"/>
      <c r="Q21" s="50"/>
    </row>
    <row r="22" spans="1:17" s="2" customFormat="1" x14ac:dyDescent="0.25">
      <c r="A22" s="113" t="s">
        <v>39</v>
      </c>
      <c r="B22" s="56"/>
      <c r="C22" s="50"/>
      <c r="D22" s="57"/>
      <c r="E22" s="56"/>
      <c r="F22" s="50"/>
      <c r="G22" s="50"/>
      <c r="H22" s="50"/>
      <c r="I22" s="57"/>
      <c r="J22" s="56"/>
      <c r="K22" s="50"/>
      <c r="L22" s="50"/>
      <c r="M22" s="50"/>
      <c r="N22" s="57"/>
      <c r="O22" s="94">
        <f t="shared" ref="O22:O25" si="4">SUM(E22:I22)</f>
        <v>0</v>
      </c>
      <c r="P22" s="94">
        <f t="shared" ref="P22:P25" si="5">SUM(J22:N22)</f>
        <v>0</v>
      </c>
      <c r="Q22" s="50"/>
    </row>
    <row r="23" spans="1:17" s="2" customFormat="1" x14ac:dyDescent="0.25">
      <c r="A23" s="113" t="s">
        <v>40</v>
      </c>
      <c r="B23" s="56"/>
      <c r="C23" s="50"/>
      <c r="D23" s="57"/>
      <c r="E23" s="56"/>
      <c r="F23" s="50"/>
      <c r="G23" s="50"/>
      <c r="H23" s="50"/>
      <c r="I23" s="57"/>
      <c r="J23" s="56"/>
      <c r="K23" s="50"/>
      <c r="L23" s="50"/>
      <c r="M23" s="50"/>
      <c r="N23" s="57"/>
      <c r="O23" s="94">
        <f t="shared" si="4"/>
        <v>0</v>
      </c>
      <c r="P23" s="94">
        <f t="shared" si="5"/>
        <v>0</v>
      </c>
      <c r="Q23" s="50"/>
    </row>
    <row r="24" spans="1:17" s="2" customFormat="1" x14ac:dyDescent="0.25">
      <c r="A24" s="113" t="s">
        <v>41</v>
      </c>
      <c r="B24" s="56"/>
      <c r="C24" s="50"/>
      <c r="D24" s="57"/>
      <c r="E24" s="56"/>
      <c r="F24" s="50"/>
      <c r="G24" s="50"/>
      <c r="H24" s="50"/>
      <c r="I24" s="57"/>
      <c r="J24" s="56"/>
      <c r="K24" s="50"/>
      <c r="L24" s="50"/>
      <c r="M24" s="50"/>
      <c r="N24" s="57"/>
      <c r="O24" s="94">
        <f t="shared" si="4"/>
        <v>0</v>
      </c>
      <c r="P24" s="94">
        <f t="shared" si="5"/>
        <v>0</v>
      </c>
      <c r="Q24" s="50"/>
    </row>
    <row r="25" spans="1:17" s="2" customFormat="1" x14ac:dyDescent="0.25">
      <c r="A25" s="143" t="s">
        <v>42</v>
      </c>
      <c r="B25" s="56"/>
      <c r="C25" s="50"/>
      <c r="D25" s="57"/>
      <c r="E25" s="56"/>
      <c r="F25" s="50"/>
      <c r="G25" s="50"/>
      <c r="H25" s="50"/>
      <c r="I25" s="57"/>
      <c r="J25" s="56"/>
      <c r="K25" s="50"/>
      <c r="L25" s="50"/>
      <c r="M25" s="50"/>
      <c r="N25" s="57"/>
      <c r="O25" s="75">
        <f t="shared" si="4"/>
        <v>0</v>
      </c>
      <c r="P25" s="75">
        <f t="shared" si="5"/>
        <v>0</v>
      </c>
      <c r="Q25" s="50"/>
    </row>
    <row r="26" spans="1:17" s="2" customFormat="1" x14ac:dyDescent="0.25">
      <c r="A26" s="76"/>
      <c r="B26" s="56"/>
      <c r="C26" s="50"/>
      <c r="D26" s="57"/>
      <c r="E26" s="56"/>
      <c r="F26" s="50"/>
      <c r="G26" s="50"/>
      <c r="H26" s="50"/>
      <c r="I26" s="57"/>
      <c r="J26" s="56"/>
      <c r="K26" s="50"/>
      <c r="L26" s="50"/>
      <c r="M26" s="50"/>
      <c r="N26" s="57"/>
      <c r="O26" s="75"/>
      <c r="P26" s="75"/>
      <c r="Q26" s="50"/>
    </row>
    <row r="27" spans="1:17" s="2" customFormat="1" x14ac:dyDescent="0.25">
      <c r="A27" s="87" t="s">
        <v>43</v>
      </c>
      <c r="B27" s="87">
        <f>B29+B28</f>
        <v>0</v>
      </c>
      <c r="C27" s="88">
        <f t="shared" ref="C27:N27" si="6">C29+C28</f>
        <v>0</v>
      </c>
      <c r="D27" s="89">
        <f t="shared" si="6"/>
        <v>0</v>
      </c>
      <c r="E27" s="87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9">
        <f t="shared" si="6"/>
        <v>0</v>
      </c>
      <c r="J27" s="88">
        <f t="shared" si="6"/>
        <v>0</v>
      </c>
      <c r="K27" s="88">
        <f t="shared" si="6"/>
        <v>0</v>
      </c>
      <c r="L27" s="88">
        <f t="shared" si="6"/>
        <v>0</v>
      </c>
      <c r="M27" s="88">
        <f t="shared" si="6"/>
        <v>0</v>
      </c>
      <c r="N27" s="89">
        <f t="shared" si="6"/>
        <v>0</v>
      </c>
      <c r="O27" s="90">
        <f>SUM(E27:I27)</f>
        <v>0</v>
      </c>
      <c r="P27" s="90">
        <f>SUM(J27:N27)</f>
        <v>0</v>
      </c>
      <c r="Q27" s="46"/>
    </row>
    <row r="28" spans="1:17" s="2" customFormat="1" x14ac:dyDescent="0.25">
      <c r="A28" s="76" t="s">
        <v>2</v>
      </c>
      <c r="B28" s="91"/>
      <c r="C28" s="92"/>
      <c r="D28" s="93"/>
      <c r="E28" s="92"/>
      <c r="F28" s="92"/>
      <c r="G28" s="92"/>
      <c r="H28" s="92"/>
      <c r="I28" s="93"/>
      <c r="J28" s="92"/>
      <c r="K28" s="92"/>
      <c r="L28" s="92"/>
      <c r="M28" s="92"/>
      <c r="N28" s="93"/>
      <c r="O28" s="94"/>
      <c r="P28" s="94"/>
      <c r="Q28" s="95"/>
    </row>
    <row r="29" spans="1:17" s="2" customFormat="1" x14ac:dyDescent="0.25">
      <c r="A29" s="76" t="s">
        <v>1</v>
      </c>
      <c r="B29" s="96"/>
      <c r="C29" s="99"/>
      <c r="D29" s="97"/>
      <c r="E29" s="99"/>
      <c r="F29" s="99"/>
      <c r="G29" s="99"/>
      <c r="H29" s="99"/>
      <c r="I29" s="97"/>
      <c r="J29" s="99"/>
      <c r="K29" s="99"/>
      <c r="L29" s="99"/>
      <c r="M29" s="99"/>
      <c r="N29" s="97"/>
      <c r="O29" s="94"/>
      <c r="P29" s="94"/>
      <c r="Q29" s="95"/>
    </row>
    <row r="30" spans="1:17" s="2" customFormat="1" x14ac:dyDescent="0.25">
      <c r="A30" s="86" t="s">
        <v>35</v>
      </c>
      <c r="B30" s="60"/>
      <c r="C30" s="59"/>
      <c r="D30" s="61"/>
      <c r="E30" s="59"/>
      <c r="F30" s="59"/>
      <c r="G30" s="59"/>
      <c r="H30" s="59"/>
      <c r="I30" s="59"/>
      <c r="J30" s="59"/>
      <c r="K30" s="59"/>
      <c r="L30" s="59"/>
      <c r="M30" s="59"/>
      <c r="N30" s="61"/>
      <c r="O30" s="78"/>
      <c r="P30" s="78"/>
      <c r="Q30" s="50"/>
    </row>
    <row r="31" spans="1:17" s="2" customFormat="1" x14ac:dyDescent="0.25">
      <c r="A31" s="87" t="s">
        <v>44</v>
      </c>
      <c r="B31" s="87">
        <f>B27-B30</f>
        <v>0</v>
      </c>
      <c r="C31" s="88">
        <f t="shared" ref="C31:N31" si="7">C27-C30</f>
        <v>0</v>
      </c>
      <c r="D31" s="89">
        <f t="shared" si="7"/>
        <v>0</v>
      </c>
      <c r="E31" s="87">
        <f t="shared" si="7"/>
        <v>0</v>
      </c>
      <c r="F31" s="88">
        <f t="shared" si="7"/>
        <v>0</v>
      </c>
      <c r="G31" s="88">
        <f t="shared" si="7"/>
        <v>0</v>
      </c>
      <c r="H31" s="88">
        <f t="shared" si="7"/>
        <v>0</v>
      </c>
      <c r="I31" s="89">
        <f t="shared" si="7"/>
        <v>0</v>
      </c>
      <c r="J31" s="88">
        <f t="shared" si="7"/>
        <v>0</v>
      </c>
      <c r="K31" s="88">
        <f t="shared" si="7"/>
        <v>0</v>
      </c>
      <c r="L31" s="88">
        <f t="shared" si="7"/>
        <v>0</v>
      </c>
      <c r="M31" s="88">
        <f t="shared" si="7"/>
        <v>0</v>
      </c>
      <c r="N31" s="89">
        <f t="shared" si="7"/>
        <v>0</v>
      </c>
      <c r="O31" s="98">
        <f>SUM(E31:I31)</f>
        <v>0</v>
      </c>
      <c r="P31" s="98">
        <f>SUM(J31:N31)</f>
        <v>0</v>
      </c>
      <c r="Q31" s="46"/>
    </row>
    <row r="32" spans="1:17" x14ac:dyDescent="0.25">
      <c r="A32" s="179" t="s">
        <v>76</v>
      </c>
      <c r="B32" s="180"/>
      <c r="C32" s="181"/>
      <c r="D32" s="182"/>
      <c r="E32" s="183"/>
      <c r="F32" s="183"/>
      <c r="G32" s="183"/>
      <c r="H32" s="183"/>
      <c r="I32" s="183"/>
      <c r="J32" s="184"/>
      <c r="K32" s="183"/>
      <c r="L32" s="183"/>
      <c r="M32" s="183"/>
      <c r="N32" s="185"/>
      <c r="O32" s="184"/>
      <c r="P32" s="186"/>
    </row>
    <row r="33" spans="1:17" s="2" customFormat="1" x14ac:dyDescent="0.25">
      <c r="A33" s="46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s="2" customFormat="1" x14ac:dyDescent="0.25">
      <c r="A34" s="46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05825-3383-42AC-943D-CC0BBF0954C8}">
  <dimension ref="A1:Q39"/>
  <sheetViews>
    <sheetView topLeftCell="A2" workbookViewId="0">
      <selection activeCell="J2" sqref="J2"/>
    </sheetView>
  </sheetViews>
  <sheetFormatPr defaultRowHeight="15" x14ac:dyDescent="0.25"/>
  <cols>
    <col min="1" max="1" width="36.140625" customWidth="1"/>
  </cols>
  <sheetData>
    <row r="1" spans="1:17" ht="31.5" x14ac:dyDescent="0.25">
      <c r="A1" s="43" t="s">
        <v>32</v>
      </c>
      <c r="C1" s="74" t="s">
        <v>38</v>
      </c>
    </row>
    <row r="2" spans="1:17" x14ac:dyDescent="0.25">
      <c r="C2" t="s">
        <v>96</v>
      </c>
    </row>
    <row r="3" spans="1:17" x14ac:dyDescent="0.25">
      <c r="A3" s="20" t="s">
        <v>3</v>
      </c>
    </row>
    <row r="4" spans="1:17" ht="13.5" customHeight="1" thickBot="1" x14ac:dyDescent="0.3"/>
    <row r="5" spans="1:17" s="112" customFormat="1" ht="32.25" customHeight="1" thickBot="1" x14ac:dyDescent="0.3">
      <c r="A5" s="144" t="s">
        <v>33</v>
      </c>
      <c r="B5" s="170" t="s">
        <v>69</v>
      </c>
      <c r="C5" s="171" t="s">
        <v>70</v>
      </c>
      <c r="D5" s="172" t="s">
        <v>71</v>
      </c>
      <c r="E5" s="173">
        <v>2026</v>
      </c>
      <c r="F5" s="174">
        <v>2027</v>
      </c>
      <c r="G5" s="174">
        <v>2028</v>
      </c>
      <c r="H5" s="174">
        <v>2029</v>
      </c>
      <c r="I5" s="175">
        <v>2030</v>
      </c>
      <c r="J5" s="173">
        <v>2031</v>
      </c>
      <c r="K5" s="174">
        <v>2032</v>
      </c>
      <c r="L5" s="174">
        <v>2033</v>
      </c>
      <c r="M5" s="174">
        <v>2034</v>
      </c>
      <c r="N5" s="176">
        <v>2035</v>
      </c>
    </row>
    <row r="6" spans="1:17" s="112" customFormat="1" ht="23.25" customHeight="1" x14ac:dyDescent="0.2">
      <c r="A6" s="145" t="s">
        <v>34</v>
      </c>
      <c r="B6" s="146"/>
      <c r="C6" s="146"/>
      <c r="D6" s="146"/>
      <c r="E6" s="147">
        <v>0</v>
      </c>
      <c r="F6" s="148">
        <v>0</v>
      </c>
      <c r="G6" s="148">
        <v>0</v>
      </c>
      <c r="H6" s="148">
        <v>0</v>
      </c>
      <c r="I6" s="149">
        <v>0</v>
      </c>
      <c r="J6" s="148">
        <v>0</v>
      </c>
      <c r="K6" s="148">
        <v>0</v>
      </c>
      <c r="L6" s="148">
        <v>0</v>
      </c>
      <c r="M6" s="148">
        <v>0</v>
      </c>
      <c r="N6" s="150">
        <v>0</v>
      </c>
    </row>
    <row r="7" spans="1:17" s="112" customFormat="1" x14ac:dyDescent="0.25">
      <c r="A7" s="151" t="s">
        <v>2</v>
      </c>
      <c r="B7" s="152">
        <f t="shared" ref="B7:N7" si="0">B17+B22</f>
        <v>2</v>
      </c>
      <c r="C7" s="152">
        <f t="shared" si="0"/>
        <v>36</v>
      </c>
      <c r="D7" s="109">
        <f t="shared" si="0"/>
        <v>16</v>
      </c>
      <c r="E7" s="108">
        <f t="shared" si="0"/>
        <v>25</v>
      </c>
      <c r="F7" s="152">
        <f t="shared" si="0"/>
        <v>41</v>
      </c>
      <c r="G7" s="152">
        <f t="shared" si="0"/>
        <v>61</v>
      </c>
      <c r="H7" s="152">
        <f t="shared" si="0"/>
        <v>61</v>
      </c>
      <c r="I7" s="110">
        <f t="shared" si="0"/>
        <v>60</v>
      </c>
      <c r="J7" s="152">
        <f t="shared" si="0"/>
        <v>60</v>
      </c>
      <c r="K7" s="152">
        <f t="shared" si="0"/>
        <v>60</v>
      </c>
      <c r="L7" s="152">
        <f t="shared" si="0"/>
        <v>60</v>
      </c>
      <c r="M7" s="152">
        <f t="shared" si="0"/>
        <v>60</v>
      </c>
      <c r="N7" s="154">
        <f t="shared" si="0"/>
        <v>60</v>
      </c>
    </row>
    <row r="8" spans="1:17" s="112" customFormat="1" x14ac:dyDescent="0.25">
      <c r="A8" s="153" t="s">
        <v>1</v>
      </c>
      <c r="B8" s="109"/>
      <c r="C8" s="109"/>
      <c r="D8" s="109"/>
      <c r="E8" s="108"/>
      <c r="F8" s="109"/>
      <c r="G8" s="109"/>
      <c r="H8" s="109"/>
      <c r="I8" s="110"/>
      <c r="J8" s="109"/>
      <c r="K8" s="109"/>
      <c r="L8" s="109"/>
      <c r="M8" s="109"/>
      <c r="N8" s="154"/>
    </row>
    <row r="9" spans="1:17" s="112" customFormat="1" x14ac:dyDescent="0.25">
      <c r="A9" s="155" t="s">
        <v>35</v>
      </c>
      <c r="B9" s="116"/>
      <c r="C9" s="116"/>
      <c r="D9" s="116"/>
      <c r="E9" s="115"/>
      <c r="F9" s="116"/>
      <c r="G9" s="116"/>
      <c r="H9" s="116"/>
      <c r="I9" s="117"/>
      <c r="J9" s="116"/>
      <c r="K9" s="116"/>
      <c r="L9" s="116"/>
      <c r="M9" s="116"/>
      <c r="N9" s="156"/>
    </row>
    <row r="10" spans="1:17" s="112" customFormat="1" ht="24" customHeight="1" thickBot="1" x14ac:dyDescent="0.25">
      <c r="A10" s="157" t="s">
        <v>36</v>
      </c>
      <c r="B10" s="158"/>
      <c r="C10" s="158"/>
      <c r="D10" s="158"/>
      <c r="E10" s="159">
        <v>0</v>
      </c>
      <c r="F10" s="158">
        <v>0</v>
      </c>
      <c r="G10" s="158">
        <v>0</v>
      </c>
      <c r="H10" s="158">
        <v>0</v>
      </c>
      <c r="I10" s="160">
        <v>0</v>
      </c>
      <c r="J10" s="158">
        <v>0</v>
      </c>
      <c r="K10" s="158">
        <v>0</v>
      </c>
      <c r="L10" s="158">
        <v>0</v>
      </c>
      <c r="M10" s="158">
        <v>0</v>
      </c>
      <c r="N10" s="161">
        <v>0</v>
      </c>
    </row>
    <row r="11" spans="1:17" x14ac:dyDescent="0.25">
      <c r="A11" s="177" t="s">
        <v>74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</row>
    <row r="12" spans="1:17" x14ac:dyDescent="0.25">
      <c r="A12" s="178" t="s">
        <v>75</v>
      </c>
      <c r="B12" s="178"/>
      <c r="C12" s="178"/>
      <c r="D12" s="178">
        <f t="shared" ref="D12:H12" si="1">D11-D10</f>
        <v>0</v>
      </c>
      <c r="E12" s="178">
        <f t="shared" si="1"/>
        <v>0</v>
      </c>
      <c r="F12" s="178">
        <f t="shared" si="1"/>
        <v>0</v>
      </c>
      <c r="G12" s="178">
        <f t="shared" si="1"/>
        <v>0</v>
      </c>
      <c r="H12" s="178">
        <f t="shared" si="1"/>
        <v>0</v>
      </c>
      <c r="I12" s="178"/>
      <c r="J12" s="178"/>
      <c r="K12" s="178"/>
      <c r="L12" s="178"/>
      <c r="M12" s="178"/>
      <c r="N12" s="178"/>
    </row>
    <row r="13" spans="1:17" s="112" customFormat="1" x14ac:dyDescent="0.25">
      <c r="A13" s="162"/>
      <c r="B13" s="163"/>
    </row>
    <row r="14" spans="1:17" s="2" customFormat="1" ht="15.75" thickBot="1" x14ac:dyDescent="0.3">
      <c r="A14" s="20"/>
      <c r="B14" s="15"/>
    </row>
    <row r="15" spans="1:17" s="2" customFormat="1" ht="30.75" thickBot="1" x14ac:dyDescent="0.3">
      <c r="A15" s="67" t="s">
        <v>37</v>
      </c>
      <c r="B15" s="68" t="s">
        <v>69</v>
      </c>
      <c r="C15" s="69" t="s">
        <v>70</v>
      </c>
      <c r="D15" s="70" t="s">
        <v>71</v>
      </c>
      <c r="E15" s="71">
        <v>2026</v>
      </c>
      <c r="F15" s="48">
        <v>2027</v>
      </c>
      <c r="G15" s="48">
        <v>2028</v>
      </c>
      <c r="H15" s="48">
        <v>2029</v>
      </c>
      <c r="I15" s="72">
        <v>2030</v>
      </c>
      <c r="J15" s="71">
        <v>2031</v>
      </c>
      <c r="K15" s="48">
        <v>2032</v>
      </c>
      <c r="L15" s="48">
        <v>2033</v>
      </c>
      <c r="M15" s="48">
        <v>2034</v>
      </c>
      <c r="N15" s="72">
        <v>3035</v>
      </c>
      <c r="O15" s="73" t="s">
        <v>72</v>
      </c>
      <c r="P15" s="73" t="s">
        <v>73</v>
      </c>
    </row>
    <row r="16" spans="1:17" s="2" customFormat="1" x14ac:dyDescent="0.25">
      <c r="A16" s="74" t="s">
        <v>47</v>
      </c>
      <c r="B16" s="56"/>
      <c r="C16" s="50"/>
      <c r="D16" s="57"/>
      <c r="E16" s="56"/>
      <c r="F16" s="50"/>
      <c r="G16" s="50"/>
      <c r="H16" s="50"/>
      <c r="I16" s="57"/>
      <c r="J16" s="56"/>
      <c r="K16" s="50"/>
      <c r="L16" s="50"/>
      <c r="M16" s="50"/>
      <c r="N16" s="57"/>
      <c r="O16" s="94"/>
      <c r="P16" s="94"/>
      <c r="Q16" s="50"/>
    </row>
    <row r="17" spans="1:17" s="2" customFormat="1" x14ac:dyDescent="0.25">
      <c r="A17" s="76" t="s">
        <v>2</v>
      </c>
      <c r="B17" s="56">
        <v>2</v>
      </c>
      <c r="C17" s="50">
        <v>36</v>
      </c>
      <c r="D17" s="57">
        <v>16</v>
      </c>
      <c r="E17" s="56">
        <v>24</v>
      </c>
      <c r="F17" s="50">
        <v>40</v>
      </c>
      <c r="G17" s="50">
        <v>60</v>
      </c>
      <c r="H17" s="50">
        <v>60</v>
      </c>
      <c r="I17" s="57">
        <v>60</v>
      </c>
      <c r="J17" s="56">
        <v>60</v>
      </c>
      <c r="K17" s="50">
        <v>60</v>
      </c>
      <c r="L17" s="50">
        <v>60</v>
      </c>
      <c r="M17" s="50">
        <v>60</v>
      </c>
      <c r="N17" s="57">
        <v>60</v>
      </c>
      <c r="O17" s="94">
        <f t="shared" ref="O17:O18" si="2">SUM(E17:I17)</f>
        <v>244</v>
      </c>
      <c r="P17" s="94">
        <f t="shared" ref="P17:P18" si="3">SUM(J17:N17)</f>
        <v>300</v>
      </c>
      <c r="Q17" s="50">
        <f>SUM(O17:P17)</f>
        <v>544</v>
      </c>
    </row>
    <row r="18" spans="1:17" s="2" customFormat="1" x14ac:dyDescent="0.25">
      <c r="A18" s="76" t="s">
        <v>1</v>
      </c>
      <c r="B18" s="56"/>
      <c r="C18" s="50"/>
      <c r="D18" s="57"/>
      <c r="E18" s="56"/>
      <c r="F18" s="50"/>
      <c r="G18" s="50"/>
      <c r="H18" s="50"/>
      <c r="I18" s="57"/>
      <c r="J18" s="56"/>
      <c r="K18" s="50"/>
      <c r="L18" s="50"/>
      <c r="M18" s="50"/>
      <c r="N18" s="57"/>
      <c r="O18" s="94">
        <f t="shared" si="2"/>
        <v>0</v>
      </c>
      <c r="P18" s="94">
        <f t="shared" si="3"/>
        <v>0</v>
      </c>
      <c r="Q18" s="50"/>
    </row>
    <row r="19" spans="1:17" s="2" customFormat="1" x14ac:dyDescent="0.25">
      <c r="A19" s="77" t="s">
        <v>35</v>
      </c>
      <c r="B19" s="60"/>
      <c r="C19" s="59"/>
      <c r="D19" s="61"/>
      <c r="E19" s="60"/>
      <c r="F19" s="59"/>
      <c r="G19" s="59"/>
      <c r="H19" s="59"/>
      <c r="I19" s="61"/>
      <c r="J19" s="60"/>
      <c r="K19" s="59"/>
      <c r="L19" s="59"/>
      <c r="M19" s="59"/>
      <c r="N19" s="61"/>
      <c r="O19" s="78">
        <f>SUM(E19:I19)</f>
        <v>0</v>
      </c>
      <c r="P19" s="78">
        <f>SUM(J19:N19)</f>
        <v>0</v>
      </c>
      <c r="Q19" s="50"/>
    </row>
    <row r="20" spans="1:17" s="2" customFormat="1" x14ac:dyDescent="0.25">
      <c r="A20" s="79"/>
      <c r="B20" s="80"/>
      <c r="C20" s="81"/>
      <c r="D20" s="82"/>
      <c r="E20" s="80"/>
      <c r="F20" s="81"/>
      <c r="G20" s="81"/>
      <c r="H20" s="81"/>
      <c r="I20" s="82"/>
      <c r="J20" s="80"/>
      <c r="K20" s="81"/>
      <c r="L20" s="81"/>
      <c r="M20" s="81"/>
      <c r="N20" s="82"/>
      <c r="O20" s="83"/>
      <c r="P20" s="83"/>
      <c r="Q20" s="50"/>
    </row>
    <row r="21" spans="1:17" s="2" customFormat="1" x14ac:dyDescent="0.25">
      <c r="A21" s="74" t="s">
        <v>97</v>
      </c>
      <c r="B21" s="56"/>
      <c r="C21" s="50"/>
      <c r="D21" s="57"/>
      <c r="E21" s="56"/>
      <c r="F21" s="50"/>
      <c r="G21" s="50"/>
      <c r="H21" s="50"/>
      <c r="I21" s="57"/>
      <c r="J21" s="56"/>
      <c r="K21" s="50"/>
      <c r="L21" s="50"/>
      <c r="M21" s="50"/>
      <c r="N21" s="57"/>
      <c r="O21" s="75"/>
      <c r="P21" s="75"/>
      <c r="Q21" s="50"/>
    </row>
    <row r="22" spans="1:17" s="2" customFormat="1" x14ac:dyDescent="0.25">
      <c r="A22" s="76" t="s">
        <v>2</v>
      </c>
      <c r="B22" s="56">
        <v>0</v>
      </c>
      <c r="C22" s="50">
        <v>0</v>
      </c>
      <c r="D22" s="57">
        <v>0</v>
      </c>
      <c r="E22" s="56">
        <v>1</v>
      </c>
      <c r="F22" s="50">
        <v>1</v>
      </c>
      <c r="G22" s="50">
        <v>1</v>
      </c>
      <c r="H22" s="50">
        <v>1</v>
      </c>
      <c r="I22" s="57"/>
      <c r="J22" s="56"/>
      <c r="K22" s="50"/>
      <c r="L22" s="50"/>
      <c r="M22" s="50"/>
      <c r="N22" s="57"/>
      <c r="O22" s="94">
        <f t="shared" ref="O22:O23" si="4">SUM(E22:I22)</f>
        <v>4</v>
      </c>
      <c r="P22" s="94">
        <f t="shared" ref="P22:P23" si="5">SUM(J22:N22)</f>
        <v>0</v>
      </c>
      <c r="Q22" s="50">
        <f>SUM(O22:P22)</f>
        <v>4</v>
      </c>
    </row>
    <row r="23" spans="1:17" s="2" customFormat="1" x14ac:dyDescent="0.25">
      <c r="A23" s="76" t="s">
        <v>1</v>
      </c>
      <c r="B23" s="56"/>
      <c r="C23" s="50"/>
      <c r="D23" s="57"/>
      <c r="E23" s="56"/>
      <c r="F23" s="50"/>
      <c r="G23" s="50"/>
      <c r="H23" s="50"/>
      <c r="I23" s="57"/>
      <c r="J23" s="56"/>
      <c r="K23" s="50"/>
      <c r="L23" s="50"/>
      <c r="M23" s="50"/>
      <c r="N23" s="57"/>
      <c r="O23" s="94">
        <f t="shared" si="4"/>
        <v>0</v>
      </c>
      <c r="P23" s="94">
        <f t="shared" si="5"/>
        <v>0</v>
      </c>
      <c r="Q23" s="50"/>
    </row>
    <row r="24" spans="1:17" s="2" customFormat="1" x14ac:dyDescent="0.25">
      <c r="A24" s="84" t="s">
        <v>35</v>
      </c>
      <c r="B24" s="60"/>
      <c r="C24" s="59"/>
      <c r="D24" s="61"/>
      <c r="E24" s="60"/>
      <c r="F24" s="59"/>
      <c r="G24" s="59"/>
      <c r="H24" s="59"/>
      <c r="I24" s="61"/>
      <c r="J24" s="60"/>
      <c r="K24" s="59"/>
      <c r="L24" s="59"/>
      <c r="M24" s="59"/>
      <c r="N24" s="61"/>
      <c r="O24" s="78">
        <f>SUM(E24:I24)</f>
        <v>0</v>
      </c>
      <c r="P24" s="78">
        <f>SUM(J24:N24)</f>
        <v>0</v>
      </c>
      <c r="Q24" s="50"/>
    </row>
    <row r="25" spans="1:17" s="2" customFormat="1" x14ac:dyDescent="0.25">
      <c r="A25" s="76"/>
      <c r="B25" s="56"/>
      <c r="C25" s="50"/>
      <c r="D25" s="57"/>
      <c r="E25" s="56"/>
      <c r="F25" s="50"/>
      <c r="G25" s="50"/>
      <c r="H25" s="50"/>
      <c r="I25" s="57"/>
      <c r="J25" s="56"/>
      <c r="K25" s="50"/>
      <c r="L25" s="50"/>
      <c r="M25" s="50"/>
      <c r="N25" s="57"/>
      <c r="O25" s="75"/>
      <c r="P25" s="75"/>
      <c r="Q25" s="50"/>
    </row>
    <row r="26" spans="1:17" s="2" customFormat="1" x14ac:dyDescent="0.25">
      <c r="A26" s="113" t="s">
        <v>39</v>
      </c>
      <c r="B26" s="56"/>
      <c r="C26" s="50"/>
      <c r="D26" s="57"/>
      <c r="E26" s="56"/>
      <c r="F26" s="50"/>
      <c r="G26" s="50"/>
      <c r="H26" s="50"/>
      <c r="I26" s="57"/>
      <c r="J26" s="56"/>
      <c r="K26" s="50"/>
      <c r="L26" s="50"/>
      <c r="M26" s="50"/>
      <c r="N26" s="57"/>
      <c r="O26" s="94">
        <f t="shared" ref="O26:O29" si="6">SUM(E26:I26)</f>
        <v>0</v>
      </c>
      <c r="P26" s="94">
        <f t="shared" ref="P26:P29" si="7">SUM(J26:N26)</f>
        <v>0</v>
      </c>
      <c r="Q26" s="50"/>
    </row>
    <row r="27" spans="1:17" s="2" customFormat="1" x14ac:dyDescent="0.25">
      <c r="A27" s="113" t="s">
        <v>40</v>
      </c>
      <c r="B27" s="56"/>
      <c r="C27" s="50"/>
      <c r="D27" s="57"/>
      <c r="E27" s="56"/>
      <c r="F27" s="50"/>
      <c r="G27" s="50"/>
      <c r="H27" s="50"/>
      <c r="I27" s="57"/>
      <c r="J27" s="56"/>
      <c r="K27" s="50"/>
      <c r="L27" s="50"/>
      <c r="M27" s="50"/>
      <c r="N27" s="57"/>
      <c r="O27" s="94">
        <f t="shared" si="6"/>
        <v>0</v>
      </c>
      <c r="P27" s="94">
        <f t="shared" si="7"/>
        <v>0</v>
      </c>
      <c r="Q27" s="50"/>
    </row>
    <row r="28" spans="1:17" s="2" customFormat="1" x14ac:dyDescent="0.25">
      <c r="A28" s="113" t="s">
        <v>41</v>
      </c>
      <c r="B28" s="56"/>
      <c r="C28" s="50"/>
      <c r="D28" s="57"/>
      <c r="E28" s="56"/>
      <c r="F28" s="50"/>
      <c r="G28" s="50"/>
      <c r="H28" s="50"/>
      <c r="I28" s="57"/>
      <c r="J28" s="56"/>
      <c r="K28" s="50"/>
      <c r="L28" s="50"/>
      <c r="M28" s="50"/>
      <c r="N28" s="57"/>
      <c r="O28" s="94">
        <f t="shared" si="6"/>
        <v>0</v>
      </c>
      <c r="P28" s="94">
        <f t="shared" si="7"/>
        <v>0</v>
      </c>
      <c r="Q28" s="50"/>
    </row>
    <row r="29" spans="1:17" s="2" customFormat="1" x14ac:dyDescent="0.25">
      <c r="A29" s="143" t="s">
        <v>42</v>
      </c>
      <c r="B29" s="56"/>
      <c r="C29" s="50"/>
      <c r="D29" s="57"/>
      <c r="E29" s="56"/>
      <c r="F29" s="50"/>
      <c r="G29" s="50"/>
      <c r="H29" s="50"/>
      <c r="I29" s="57"/>
      <c r="J29" s="56"/>
      <c r="K29" s="50"/>
      <c r="L29" s="50"/>
      <c r="M29" s="50"/>
      <c r="N29" s="57"/>
      <c r="O29" s="75">
        <f t="shared" si="6"/>
        <v>0</v>
      </c>
      <c r="P29" s="75">
        <f t="shared" si="7"/>
        <v>0</v>
      </c>
      <c r="Q29" s="50"/>
    </row>
    <row r="30" spans="1:17" s="2" customFormat="1" x14ac:dyDescent="0.25">
      <c r="A30" s="76"/>
      <c r="B30" s="56"/>
      <c r="C30" s="50"/>
      <c r="D30" s="57"/>
      <c r="E30" s="56"/>
      <c r="F30" s="50"/>
      <c r="G30" s="50"/>
      <c r="H30" s="50"/>
      <c r="I30" s="57"/>
      <c r="J30" s="56"/>
      <c r="K30" s="50"/>
      <c r="L30" s="50"/>
      <c r="M30" s="50"/>
      <c r="N30" s="57"/>
      <c r="O30" s="75"/>
      <c r="P30" s="75"/>
      <c r="Q30" s="50"/>
    </row>
    <row r="31" spans="1:17" s="2" customFormat="1" x14ac:dyDescent="0.25">
      <c r="A31" s="87" t="s">
        <v>43</v>
      </c>
      <c r="B31" s="87">
        <f>B33+B32</f>
        <v>0</v>
      </c>
      <c r="C31" s="88">
        <f t="shared" ref="C31:N31" si="8">C33+C32</f>
        <v>0</v>
      </c>
      <c r="D31" s="89">
        <f t="shared" si="8"/>
        <v>0</v>
      </c>
      <c r="E31" s="87">
        <f t="shared" si="8"/>
        <v>0</v>
      </c>
      <c r="F31" s="88">
        <f t="shared" si="8"/>
        <v>0</v>
      </c>
      <c r="G31" s="88">
        <f t="shared" si="8"/>
        <v>0</v>
      </c>
      <c r="H31" s="88">
        <f t="shared" si="8"/>
        <v>0</v>
      </c>
      <c r="I31" s="89">
        <f t="shared" si="8"/>
        <v>0</v>
      </c>
      <c r="J31" s="88">
        <f t="shared" si="8"/>
        <v>0</v>
      </c>
      <c r="K31" s="88">
        <f t="shared" si="8"/>
        <v>0</v>
      </c>
      <c r="L31" s="88">
        <f t="shared" si="8"/>
        <v>0</v>
      </c>
      <c r="M31" s="88">
        <f t="shared" si="8"/>
        <v>0</v>
      </c>
      <c r="N31" s="89">
        <f t="shared" si="8"/>
        <v>0</v>
      </c>
      <c r="O31" s="90">
        <f>SUM(E31:I31)</f>
        <v>0</v>
      </c>
      <c r="P31" s="90">
        <f>SUM(J31:N31)</f>
        <v>0</v>
      </c>
      <c r="Q31" s="46"/>
    </row>
    <row r="32" spans="1:17" s="2" customFormat="1" x14ac:dyDescent="0.25">
      <c r="A32" s="76" t="s">
        <v>2</v>
      </c>
      <c r="B32" s="91"/>
      <c r="C32" s="92"/>
      <c r="D32" s="93"/>
      <c r="E32" s="92"/>
      <c r="F32" s="92"/>
      <c r="G32" s="92"/>
      <c r="H32" s="92"/>
      <c r="I32" s="93"/>
      <c r="J32" s="92"/>
      <c r="K32" s="92"/>
      <c r="L32" s="92"/>
      <c r="M32" s="92"/>
      <c r="N32" s="93"/>
      <c r="O32" s="94"/>
      <c r="P32" s="94"/>
      <c r="Q32" s="95"/>
    </row>
    <row r="33" spans="1:17" s="2" customFormat="1" x14ac:dyDescent="0.25">
      <c r="A33" s="76" t="s">
        <v>1</v>
      </c>
      <c r="B33" s="96"/>
      <c r="C33" s="99"/>
      <c r="D33" s="97"/>
      <c r="E33" s="99"/>
      <c r="F33" s="99"/>
      <c r="G33" s="99"/>
      <c r="H33" s="99"/>
      <c r="I33" s="97"/>
      <c r="J33" s="99"/>
      <c r="K33" s="99"/>
      <c r="L33" s="99"/>
      <c r="M33" s="99"/>
      <c r="N33" s="97"/>
      <c r="O33" s="94"/>
      <c r="P33" s="94"/>
      <c r="Q33" s="95"/>
    </row>
    <row r="34" spans="1:17" s="2" customFormat="1" x14ac:dyDescent="0.25">
      <c r="A34" s="86" t="s">
        <v>35</v>
      </c>
      <c r="B34" s="60"/>
      <c r="C34" s="59"/>
      <c r="D34" s="61"/>
      <c r="E34" s="59"/>
      <c r="F34" s="59"/>
      <c r="G34" s="59"/>
      <c r="H34" s="59"/>
      <c r="I34" s="59"/>
      <c r="J34" s="59"/>
      <c r="K34" s="59"/>
      <c r="L34" s="59"/>
      <c r="M34" s="59"/>
      <c r="N34" s="61"/>
      <c r="O34" s="78"/>
      <c r="P34" s="78"/>
      <c r="Q34" s="50"/>
    </row>
    <row r="35" spans="1:17" s="2" customFormat="1" x14ac:dyDescent="0.25">
      <c r="A35" s="87" t="s">
        <v>44</v>
      </c>
      <c r="B35" s="87">
        <f>B31-B34</f>
        <v>0</v>
      </c>
      <c r="C35" s="88">
        <f t="shared" ref="C35:N35" si="9">C31-C34</f>
        <v>0</v>
      </c>
      <c r="D35" s="89">
        <f t="shared" si="9"/>
        <v>0</v>
      </c>
      <c r="E35" s="87">
        <f t="shared" si="9"/>
        <v>0</v>
      </c>
      <c r="F35" s="88">
        <f t="shared" si="9"/>
        <v>0</v>
      </c>
      <c r="G35" s="88">
        <f t="shared" si="9"/>
        <v>0</v>
      </c>
      <c r="H35" s="88">
        <f t="shared" si="9"/>
        <v>0</v>
      </c>
      <c r="I35" s="89">
        <f t="shared" si="9"/>
        <v>0</v>
      </c>
      <c r="J35" s="88">
        <f t="shared" si="9"/>
        <v>0</v>
      </c>
      <c r="K35" s="88">
        <f t="shared" si="9"/>
        <v>0</v>
      </c>
      <c r="L35" s="88">
        <f t="shared" si="9"/>
        <v>0</v>
      </c>
      <c r="M35" s="88">
        <f t="shared" si="9"/>
        <v>0</v>
      </c>
      <c r="N35" s="89">
        <f t="shared" si="9"/>
        <v>0</v>
      </c>
      <c r="O35" s="98">
        <f>SUM(E35:I35)</f>
        <v>0</v>
      </c>
      <c r="P35" s="98">
        <f>SUM(J35:N35)</f>
        <v>0</v>
      </c>
      <c r="Q35" s="46"/>
    </row>
    <row r="36" spans="1:17" x14ac:dyDescent="0.25">
      <c r="A36" s="179" t="s">
        <v>76</v>
      </c>
      <c r="B36" s="180"/>
      <c r="C36" s="181"/>
      <c r="D36" s="182"/>
      <c r="E36" s="183"/>
      <c r="F36" s="183"/>
      <c r="G36" s="183"/>
      <c r="H36" s="183"/>
      <c r="I36" s="183"/>
      <c r="J36" s="184"/>
      <c r="K36" s="183"/>
      <c r="L36" s="183"/>
      <c r="M36" s="183"/>
      <c r="N36" s="185"/>
      <c r="O36" s="184"/>
      <c r="P36" s="186"/>
    </row>
    <row r="37" spans="1:17" s="2" customFormat="1" x14ac:dyDescent="0.25">
      <c r="A37" s="46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s="2" customFormat="1" x14ac:dyDescent="0.25">
      <c r="A38" s="46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>
        <f>O17+P17+O22</f>
        <v>548</v>
      </c>
      <c r="Q38" s="50"/>
    </row>
    <row r="39" spans="1:17" s="2" customFormat="1" x14ac:dyDescent="0.25">
      <c r="A39" s="46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8A63E-4103-4105-B358-F6F3117B6F3C}">
  <dimension ref="A1:Q63"/>
  <sheetViews>
    <sheetView topLeftCell="A5" zoomScaleNormal="100" workbookViewId="0">
      <selection activeCell="R8" sqref="R8:R38"/>
    </sheetView>
  </sheetViews>
  <sheetFormatPr defaultRowHeight="15" x14ac:dyDescent="0.25"/>
  <cols>
    <col min="1" max="1" width="37.28515625" customWidth="1"/>
    <col min="2" max="2" width="9.42578125" bestFit="1" customWidth="1"/>
    <col min="6" max="9" width="8.85546875" bestFit="1" customWidth="1"/>
    <col min="10" max="14" width="9.7109375" bestFit="1" customWidth="1"/>
    <col min="15" max="16" width="10.7109375" customWidth="1"/>
    <col min="17" max="17" width="11.85546875" customWidth="1"/>
  </cols>
  <sheetData>
    <row r="1" spans="1:17" ht="18.75" x14ac:dyDescent="0.3">
      <c r="A1" s="24" t="s">
        <v>80</v>
      </c>
      <c r="B1" s="2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7" x14ac:dyDescent="0.25">
      <c r="A2" s="22"/>
      <c r="B2" s="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7" ht="31.5" x14ac:dyDescent="0.25">
      <c r="A3" s="43" t="s">
        <v>82</v>
      </c>
    </row>
    <row r="4" spans="1:17" ht="15.75" x14ac:dyDescent="0.25">
      <c r="A4" s="43"/>
    </row>
    <row r="5" spans="1:17" x14ac:dyDescent="0.25">
      <c r="A5" s="290" t="s">
        <v>83</v>
      </c>
    </row>
    <row r="6" spans="1:17" ht="15.75" thickBot="1" x14ac:dyDescent="0.3">
      <c r="A6" s="5"/>
    </row>
    <row r="7" spans="1:17" ht="15.75" thickBot="1" x14ac:dyDescent="0.3">
      <c r="A7" s="188" t="s">
        <v>49</v>
      </c>
      <c r="B7" s="188"/>
      <c r="C7" s="189"/>
      <c r="D7" s="190" t="s">
        <v>50</v>
      </c>
      <c r="E7" s="190" t="s">
        <v>6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2"/>
    </row>
    <row r="8" spans="1:17" ht="15.75" thickBot="1" x14ac:dyDescent="0.3">
      <c r="A8" s="193"/>
      <c r="B8" s="193" t="s">
        <v>7</v>
      </c>
      <c r="C8" s="194" t="s">
        <v>61</v>
      </c>
      <c r="D8" s="195">
        <v>2024</v>
      </c>
      <c r="E8" s="196">
        <v>2025</v>
      </c>
      <c r="F8" s="197">
        <v>2026</v>
      </c>
      <c r="G8" s="196">
        <v>2027</v>
      </c>
      <c r="H8" s="196">
        <v>2028</v>
      </c>
      <c r="I8" s="196">
        <v>2029</v>
      </c>
      <c r="J8" s="198">
        <v>2030</v>
      </c>
      <c r="K8" s="196">
        <v>2031</v>
      </c>
      <c r="L8" s="196">
        <v>2032</v>
      </c>
      <c r="M8" s="196">
        <v>2033</v>
      </c>
      <c r="N8" s="196">
        <v>2034</v>
      </c>
      <c r="O8" s="199">
        <v>2035</v>
      </c>
      <c r="P8" s="200" t="s">
        <v>72</v>
      </c>
      <c r="Q8" s="201" t="s">
        <v>73</v>
      </c>
    </row>
    <row r="9" spans="1:17" ht="15.75" thickBot="1" x14ac:dyDescent="0.3">
      <c r="A9" s="202" t="s">
        <v>115</v>
      </c>
      <c r="B9" s="203"/>
      <c r="C9" s="193"/>
      <c r="D9" s="195"/>
      <c r="E9" s="195"/>
      <c r="F9" s="197"/>
      <c r="G9" s="196"/>
      <c r="H9" s="196"/>
      <c r="I9" s="196"/>
      <c r="J9" s="198"/>
      <c r="K9" s="196"/>
      <c r="L9" s="196"/>
      <c r="M9" s="196"/>
      <c r="N9" s="196"/>
      <c r="O9" s="199"/>
      <c r="P9" s="204"/>
      <c r="Q9" s="205"/>
    </row>
    <row r="10" spans="1:17" x14ac:dyDescent="0.25">
      <c r="A10" s="206" t="s">
        <v>116</v>
      </c>
      <c r="B10" s="297" t="s">
        <v>117</v>
      </c>
      <c r="C10" s="229"/>
      <c r="D10" s="208">
        <v>0.2</v>
      </c>
      <c r="E10" s="209">
        <v>1</v>
      </c>
      <c r="F10" s="291">
        <v>6.6</v>
      </c>
      <c r="G10" s="292">
        <v>10.4</v>
      </c>
      <c r="H10" s="292">
        <v>12</v>
      </c>
      <c r="I10" s="292">
        <v>14</v>
      </c>
      <c r="J10" s="293">
        <v>122</v>
      </c>
      <c r="K10" s="292">
        <v>327</v>
      </c>
      <c r="L10" s="292">
        <v>360</v>
      </c>
      <c r="M10" s="294">
        <v>350</v>
      </c>
      <c r="N10" s="292">
        <v>256</v>
      </c>
      <c r="O10" s="292">
        <v>233</v>
      </c>
      <c r="P10" s="213">
        <f>SUM(D10:F10)</f>
        <v>7.8</v>
      </c>
      <c r="Q10" s="288">
        <f>SUM(G10:O10)</f>
        <v>1684.4</v>
      </c>
    </row>
    <row r="11" spans="1:17" x14ac:dyDescent="0.25">
      <c r="A11" s="206"/>
      <c r="B11" s="298"/>
      <c r="C11" s="207">
        <v>2</v>
      </c>
      <c r="D11" s="214"/>
      <c r="E11" s="215"/>
      <c r="F11" s="216"/>
      <c r="G11" s="215"/>
      <c r="H11" s="215"/>
      <c r="I11" s="215"/>
      <c r="J11" s="217"/>
      <c r="K11" s="215"/>
      <c r="L11" s="215"/>
      <c r="M11" s="215"/>
      <c r="N11" s="215"/>
      <c r="O11" s="218"/>
      <c r="P11" s="219">
        <f>SUM(D11:F11)</f>
        <v>0</v>
      </c>
      <c r="Q11" s="289">
        <f>SUM(G11:N11)</f>
        <v>0</v>
      </c>
    </row>
    <row r="12" spans="1:17" ht="15.75" thickBot="1" x14ac:dyDescent="0.3">
      <c r="A12" s="220"/>
      <c r="B12" s="299"/>
      <c r="C12" s="232"/>
      <c r="D12" s="233"/>
      <c r="E12" s="234"/>
      <c r="F12" s="235"/>
      <c r="G12" s="234"/>
      <c r="H12" s="234"/>
      <c r="I12" s="234"/>
      <c r="J12" s="236"/>
      <c r="K12" s="234"/>
      <c r="L12" s="234"/>
      <c r="M12" s="234"/>
      <c r="N12" s="234"/>
      <c r="O12" s="237"/>
      <c r="P12" s="238">
        <f>SUM(D12:F12)</f>
        <v>0</v>
      </c>
      <c r="Q12" s="239">
        <f>SUM(G12:N12)</f>
        <v>0</v>
      </c>
    </row>
    <row r="13" spans="1:17" x14ac:dyDescent="0.25">
      <c r="A13" s="206"/>
      <c r="B13" s="297"/>
      <c r="C13" s="229"/>
      <c r="D13" s="208"/>
      <c r="E13" s="209"/>
      <c r="F13" s="291"/>
      <c r="G13" s="292"/>
      <c r="H13" s="292"/>
      <c r="I13" s="292"/>
      <c r="J13" s="293"/>
      <c r="K13" s="292"/>
      <c r="L13" s="292"/>
      <c r="M13" s="292"/>
      <c r="N13" s="292"/>
      <c r="O13" s="230"/>
      <c r="P13" s="213"/>
      <c r="Q13" s="231"/>
    </row>
    <row r="14" spans="1:17" x14ac:dyDescent="0.25">
      <c r="A14" s="206"/>
      <c r="B14" s="298"/>
      <c r="C14" s="207"/>
      <c r="D14" s="214"/>
      <c r="E14" s="215"/>
      <c r="F14" s="216"/>
      <c r="G14" s="215"/>
      <c r="H14" s="215"/>
      <c r="I14" s="215"/>
      <c r="J14" s="217"/>
      <c r="K14" s="215"/>
      <c r="L14" s="215"/>
      <c r="M14" s="215"/>
      <c r="N14" s="215"/>
      <c r="O14" s="218"/>
      <c r="P14" s="219"/>
      <c r="Q14" s="289"/>
    </row>
    <row r="15" spans="1:17" ht="15.75" thickBot="1" x14ac:dyDescent="0.3">
      <c r="A15" s="220"/>
      <c r="B15" s="298"/>
      <c r="C15" s="232"/>
      <c r="D15" s="233"/>
      <c r="E15" s="234"/>
      <c r="F15" s="235"/>
      <c r="G15" s="234"/>
      <c r="H15" s="234"/>
      <c r="I15" s="234"/>
      <c r="J15" s="236"/>
      <c r="K15" s="234"/>
      <c r="L15" s="234"/>
      <c r="M15" s="234"/>
      <c r="N15" s="234"/>
      <c r="O15" s="237"/>
      <c r="P15" s="227"/>
      <c r="Q15" s="228"/>
    </row>
    <row r="16" spans="1:17" ht="15.75" thickBot="1" x14ac:dyDescent="0.3">
      <c r="A16" s="240" t="s">
        <v>118</v>
      </c>
      <c r="B16" s="241" t="s">
        <v>7</v>
      </c>
      <c r="C16" s="241" t="s">
        <v>61</v>
      </c>
      <c r="D16" s="242">
        <v>2024</v>
      </c>
      <c r="E16" s="243">
        <v>2025</v>
      </c>
      <c r="F16" s="244">
        <v>2026</v>
      </c>
      <c r="G16" s="243">
        <v>2027</v>
      </c>
      <c r="H16" s="243">
        <v>2028</v>
      </c>
      <c r="I16" s="243">
        <v>2029</v>
      </c>
      <c r="J16" s="245">
        <v>2030</v>
      </c>
      <c r="K16" s="243">
        <v>2031</v>
      </c>
      <c r="L16" s="243">
        <v>2032</v>
      </c>
      <c r="M16" s="243">
        <v>2033</v>
      </c>
      <c r="N16" s="243">
        <v>2034</v>
      </c>
      <c r="O16" s="246">
        <v>2035</v>
      </c>
      <c r="P16" s="247" t="s">
        <v>72</v>
      </c>
      <c r="Q16" s="248" t="s">
        <v>73</v>
      </c>
    </row>
    <row r="17" spans="1:17" x14ac:dyDescent="0.25">
      <c r="A17" s="206" t="s">
        <v>119</v>
      </c>
      <c r="B17" s="297" t="s">
        <v>117</v>
      </c>
      <c r="C17" s="229"/>
      <c r="D17" s="208">
        <v>4.7</v>
      </c>
      <c r="E17" s="209"/>
      <c r="F17" s="210">
        <v>35</v>
      </c>
      <c r="G17" s="209">
        <v>55</v>
      </c>
      <c r="H17" s="209">
        <v>100</v>
      </c>
      <c r="I17" s="209">
        <v>150</v>
      </c>
      <c r="J17" s="211">
        <v>160</v>
      </c>
      <c r="K17" s="209">
        <v>160</v>
      </c>
      <c r="L17" s="209">
        <v>120</v>
      </c>
      <c r="M17" s="209">
        <v>200</v>
      </c>
      <c r="N17" s="209"/>
      <c r="O17" s="212"/>
      <c r="P17" s="213">
        <f t="shared" ref="P17:P22" si="0">SUM(D17:F17)</f>
        <v>39.700000000000003</v>
      </c>
      <c r="Q17" s="288">
        <f t="shared" ref="Q17:Q22" si="1">SUM(G17:N17)</f>
        <v>945</v>
      </c>
    </row>
    <row r="18" spans="1:17" x14ac:dyDescent="0.25">
      <c r="A18" s="295" t="s">
        <v>126</v>
      </c>
      <c r="B18" s="298"/>
      <c r="C18" s="207">
        <v>3</v>
      </c>
      <c r="D18" s="214"/>
      <c r="E18" s="215"/>
      <c r="F18" s="216"/>
      <c r="G18" s="215"/>
      <c r="H18" s="215"/>
      <c r="I18" s="215"/>
      <c r="J18" s="217"/>
      <c r="K18" s="215"/>
      <c r="L18" s="215"/>
      <c r="M18" s="215"/>
      <c r="N18" s="215"/>
      <c r="O18" s="218"/>
      <c r="P18" s="219">
        <f t="shared" si="0"/>
        <v>0</v>
      </c>
      <c r="Q18" s="289">
        <f t="shared" si="1"/>
        <v>0</v>
      </c>
    </row>
    <row r="19" spans="1:17" ht="15.75" thickBot="1" x14ac:dyDescent="0.3">
      <c r="A19" s="296"/>
      <c r="B19" s="298"/>
      <c r="C19" s="232"/>
      <c r="D19" s="233"/>
      <c r="E19" s="234"/>
      <c r="F19" s="235"/>
      <c r="G19" s="234"/>
      <c r="H19" s="234"/>
      <c r="I19" s="234"/>
      <c r="J19" s="236"/>
      <c r="K19" s="234"/>
      <c r="L19" s="234"/>
      <c r="M19" s="234"/>
      <c r="N19" s="234"/>
      <c r="O19" s="237"/>
      <c r="P19" s="227">
        <f t="shared" si="0"/>
        <v>0</v>
      </c>
      <c r="Q19" s="228">
        <f t="shared" si="1"/>
        <v>0</v>
      </c>
    </row>
    <row r="20" spans="1:17" x14ac:dyDescent="0.25">
      <c r="A20" s="206" t="s">
        <v>121</v>
      </c>
      <c r="B20" s="297" t="s">
        <v>120</v>
      </c>
      <c r="C20" s="229"/>
      <c r="D20" s="208">
        <v>2</v>
      </c>
      <c r="E20" s="209">
        <v>8.5</v>
      </c>
      <c r="F20" s="210">
        <v>45</v>
      </c>
      <c r="G20" s="209">
        <v>72</v>
      </c>
      <c r="H20" s="209">
        <v>72</v>
      </c>
      <c r="I20" s="209">
        <v>46</v>
      </c>
      <c r="J20" s="211">
        <v>15</v>
      </c>
      <c r="K20" s="209"/>
      <c r="L20" s="209"/>
      <c r="M20" s="209"/>
      <c r="N20" s="209"/>
      <c r="O20" s="212"/>
      <c r="P20" s="213">
        <f t="shared" si="0"/>
        <v>55.5</v>
      </c>
      <c r="Q20" s="288">
        <f t="shared" si="1"/>
        <v>205</v>
      </c>
    </row>
    <row r="21" spans="1:17" x14ac:dyDescent="0.25">
      <c r="A21" s="206"/>
      <c r="B21" s="298"/>
      <c r="C21" s="207">
        <v>2</v>
      </c>
      <c r="D21" s="214"/>
      <c r="E21" s="215"/>
      <c r="F21" s="216"/>
      <c r="G21" s="215"/>
      <c r="H21" s="215"/>
      <c r="I21" s="215"/>
      <c r="J21" s="217"/>
      <c r="K21" s="215"/>
      <c r="L21" s="215"/>
      <c r="M21" s="215"/>
      <c r="N21" s="215"/>
      <c r="O21" s="218"/>
      <c r="P21" s="219">
        <f t="shared" si="0"/>
        <v>0</v>
      </c>
      <c r="Q21" s="289">
        <f t="shared" si="1"/>
        <v>0</v>
      </c>
    </row>
    <row r="22" spans="1:17" ht="15.75" thickBot="1" x14ac:dyDescent="0.3">
      <c r="A22" s="220"/>
      <c r="B22" s="298"/>
      <c r="C22" s="232"/>
      <c r="D22" s="233"/>
      <c r="E22" s="234"/>
      <c r="F22" s="235"/>
      <c r="G22" s="234"/>
      <c r="H22" s="234"/>
      <c r="I22" s="234"/>
      <c r="J22" s="236"/>
      <c r="K22" s="234"/>
      <c r="L22" s="234"/>
      <c r="M22" s="234"/>
      <c r="N22" s="234"/>
      <c r="O22" s="237"/>
      <c r="P22" s="227">
        <f t="shared" si="0"/>
        <v>0</v>
      </c>
      <c r="Q22" s="228">
        <f t="shared" si="1"/>
        <v>0</v>
      </c>
    </row>
    <row r="23" spans="1:17" ht="15.75" thickBot="1" x14ac:dyDescent="0.3">
      <c r="A23" s="240" t="s">
        <v>122</v>
      </c>
      <c r="B23" s="241" t="s">
        <v>7</v>
      </c>
      <c r="C23" s="241" t="s">
        <v>61</v>
      </c>
      <c r="D23" s="242">
        <v>2024</v>
      </c>
      <c r="E23" s="243">
        <v>2025</v>
      </c>
      <c r="F23" s="244">
        <v>2026</v>
      </c>
      <c r="G23" s="243">
        <v>2027</v>
      </c>
      <c r="H23" s="243">
        <v>2028</v>
      </c>
      <c r="I23" s="243">
        <v>2029</v>
      </c>
      <c r="J23" s="245">
        <v>2030</v>
      </c>
      <c r="K23" s="243">
        <v>2031</v>
      </c>
      <c r="L23" s="243">
        <v>2032</v>
      </c>
      <c r="M23" s="243">
        <v>2033</v>
      </c>
      <c r="N23" s="243">
        <v>2034</v>
      </c>
      <c r="O23" s="246">
        <v>2035</v>
      </c>
      <c r="P23" s="247" t="s">
        <v>72</v>
      </c>
      <c r="Q23" s="248" t="s">
        <v>73</v>
      </c>
    </row>
    <row r="24" spans="1:17" x14ac:dyDescent="0.25">
      <c r="A24" s="206" t="s">
        <v>123</v>
      </c>
      <c r="B24" s="297" t="s">
        <v>117</v>
      </c>
      <c r="C24" s="207"/>
      <c r="D24" s="208">
        <v>5.7</v>
      </c>
      <c r="E24">
        <v>0.5</v>
      </c>
      <c r="F24" s="210">
        <v>3</v>
      </c>
      <c r="G24" s="209">
        <v>25</v>
      </c>
      <c r="H24" s="209">
        <v>50</v>
      </c>
      <c r="I24" s="209">
        <v>100</v>
      </c>
      <c r="J24" s="211">
        <v>100</v>
      </c>
      <c r="K24" s="209">
        <v>45</v>
      </c>
      <c r="L24" s="209">
        <v>5</v>
      </c>
      <c r="M24" s="209"/>
      <c r="N24" s="209"/>
      <c r="O24" s="212"/>
      <c r="P24" s="213">
        <f t="shared" ref="P24:P29" si="2">SUM(D24:F24)</f>
        <v>9.1999999999999993</v>
      </c>
      <c r="Q24" s="288">
        <f t="shared" ref="Q24:Q29" si="3">SUM(G24:N24)</f>
        <v>325</v>
      </c>
    </row>
    <row r="25" spans="1:17" x14ac:dyDescent="0.25">
      <c r="A25" s="206"/>
      <c r="B25" s="298"/>
      <c r="C25" s="207">
        <v>2</v>
      </c>
      <c r="D25" s="214"/>
      <c r="E25" s="215"/>
      <c r="F25" s="216"/>
      <c r="G25" s="215"/>
      <c r="H25" s="215"/>
      <c r="I25" s="215"/>
      <c r="J25" s="217"/>
      <c r="K25" s="215"/>
      <c r="L25" s="215"/>
      <c r="M25" s="215"/>
      <c r="N25" s="215"/>
      <c r="O25" s="218"/>
      <c r="P25" s="219">
        <f t="shared" si="2"/>
        <v>0</v>
      </c>
      <c r="Q25" s="289">
        <f t="shared" si="3"/>
        <v>0</v>
      </c>
    </row>
    <row r="26" spans="1:17" ht="15.75" thickBot="1" x14ac:dyDescent="0.3">
      <c r="A26" s="220"/>
      <c r="B26" s="298"/>
      <c r="C26" s="221"/>
      <c r="D26" s="222"/>
      <c r="E26" s="223"/>
      <c r="F26" s="224"/>
      <c r="G26" s="223"/>
      <c r="H26" s="223"/>
      <c r="I26" s="223"/>
      <c r="J26" s="225"/>
      <c r="K26" s="223"/>
      <c r="L26" s="223"/>
      <c r="M26" s="223"/>
      <c r="N26" s="223"/>
      <c r="O26" s="226"/>
      <c r="P26" s="227">
        <f t="shared" si="2"/>
        <v>0</v>
      </c>
      <c r="Q26" s="228">
        <f t="shared" si="3"/>
        <v>0</v>
      </c>
    </row>
    <row r="27" spans="1:17" x14ac:dyDescent="0.25">
      <c r="A27" s="206"/>
      <c r="B27" s="297"/>
      <c r="C27" s="229"/>
      <c r="D27" s="208"/>
      <c r="E27" s="209"/>
      <c r="F27" s="210"/>
      <c r="G27" s="209"/>
      <c r="H27" s="209"/>
      <c r="I27" s="209"/>
      <c r="J27" s="211"/>
      <c r="K27" s="209"/>
      <c r="L27" s="209"/>
      <c r="M27" s="209"/>
      <c r="N27" s="209"/>
      <c r="O27" s="212"/>
      <c r="P27" s="213">
        <f t="shared" si="2"/>
        <v>0</v>
      </c>
      <c r="Q27" s="288">
        <f t="shared" si="3"/>
        <v>0</v>
      </c>
    </row>
    <row r="28" spans="1:17" x14ac:dyDescent="0.25">
      <c r="A28" s="206"/>
      <c r="B28" s="298"/>
      <c r="C28" s="207"/>
      <c r="D28" s="214"/>
      <c r="E28" s="215"/>
      <c r="F28" s="216"/>
      <c r="G28" s="215"/>
      <c r="H28" s="215"/>
      <c r="I28" s="215"/>
      <c r="J28" s="217"/>
      <c r="K28" s="215"/>
      <c r="L28" s="215"/>
      <c r="M28" s="215"/>
      <c r="N28" s="215"/>
      <c r="O28" s="218"/>
      <c r="P28" s="219">
        <f t="shared" si="2"/>
        <v>0</v>
      </c>
      <c r="Q28" s="289">
        <f t="shared" si="3"/>
        <v>0</v>
      </c>
    </row>
    <row r="29" spans="1:17" ht="15.75" thickBot="1" x14ac:dyDescent="0.3">
      <c r="A29" s="220"/>
      <c r="B29" s="299"/>
      <c r="C29" s="232"/>
      <c r="D29" s="233"/>
      <c r="E29" s="234"/>
      <c r="F29" s="235"/>
      <c r="G29" s="234"/>
      <c r="H29" s="234"/>
      <c r="I29" s="234"/>
      <c r="J29" s="236"/>
      <c r="K29" s="234"/>
      <c r="L29" s="234"/>
      <c r="M29" s="234"/>
      <c r="N29" s="234"/>
      <c r="O29" s="237"/>
      <c r="P29" s="227">
        <f t="shared" si="2"/>
        <v>0</v>
      </c>
      <c r="Q29" s="228">
        <f t="shared" si="3"/>
        <v>0</v>
      </c>
    </row>
    <row r="30" spans="1:17" ht="15.75" thickBot="1" x14ac:dyDescent="0.3">
      <c r="A30" s="240" t="s">
        <v>124</v>
      </c>
      <c r="B30" s="241" t="s">
        <v>7</v>
      </c>
      <c r="C30" s="241" t="s">
        <v>61</v>
      </c>
      <c r="D30" s="242">
        <v>2024</v>
      </c>
      <c r="E30" s="243">
        <v>2025</v>
      </c>
      <c r="F30" s="244">
        <v>2026</v>
      </c>
      <c r="G30" s="243">
        <v>2027</v>
      </c>
      <c r="H30" s="243">
        <v>2028</v>
      </c>
      <c r="I30" s="243">
        <v>2029</v>
      </c>
      <c r="J30" s="245">
        <v>2030</v>
      </c>
      <c r="K30" s="243">
        <v>2031</v>
      </c>
      <c r="L30" s="243">
        <v>2032</v>
      </c>
      <c r="M30" s="243">
        <v>2033</v>
      </c>
      <c r="N30" s="243">
        <v>2034</v>
      </c>
      <c r="O30" s="246">
        <v>2035</v>
      </c>
      <c r="P30" s="247" t="s">
        <v>72</v>
      </c>
      <c r="Q30" s="248" t="s">
        <v>73</v>
      </c>
    </row>
    <row r="31" spans="1:17" x14ac:dyDescent="0.25">
      <c r="A31" s="206" t="s">
        <v>125</v>
      </c>
      <c r="B31" s="297" t="s">
        <v>120</v>
      </c>
      <c r="C31" s="229"/>
      <c r="D31" s="208">
        <v>3.3</v>
      </c>
      <c r="E31" s="209">
        <v>0</v>
      </c>
      <c r="F31" s="291">
        <v>10</v>
      </c>
      <c r="G31" s="292">
        <v>50</v>
      </c>
      <c r="H31" s="292">
        <v>150</v>
      </c>
      <c r="I31" s="292">
        <v>150</v>
      </c>
      <c r="J31" s="293">
        <v>150</v>
      </c>
      <c r="K31" s="292">
        <v>135</v>
      </c>
      <c r="L31" s="292">
        <v>50</v>
      </c>
      <c r="M31" s="292">
        <v>50</v>
      </c>
      <c r="N31" s="292"/>
      <c r="O31" s="230"/>
      <c r="P31" s="213">
        <f t="shared" ref="P31:P39" si="4">SUM(D31:F31)</f>
        <v>13.3</v>
      </c>
      <c r="Q31" s="231">
        <f t="shared" ref="Q31:Q39" si="5">SUM(G31:N31)</f>
        <v>735</v>
      </c>
    </row>
    <row r="32" spans="1:17" x14ac:dyDescent="0.25">
      <c r="A32" s="206"/>
      <c r="B32" s="298"/>
      <c r="C32" s="207">
        <v>2</v>
      </c>
      <c r="D32" s="214"/>
      <c r="E32" s="215"/>
      <c r="F32" s="216"/>
      <c r="G32" s="215"/>
      <c r="H32" s="215"/>
      <c r="I32" s="215"/>
      <c r="J32" s="217"/>
      <c r="K32" s="215"/>
      <c r="L32" s="215"/>
      <c r="M32" s="215"/>
      <c r="N32" s="215"/>
      <c r="O32" s="218"/>
      <c r="P32" s="219">
        <f t="shared" si="4"/>
        <v>0</v>
      </c>
      <c r="Q32" s="289">
        <f t="shared" si="5"/>
        <v>0</v>
      </c>
    </row>
    <row r="33" spans="1:17" ht="15.75" thickBot="1" x14ac:dyDescent="0.3">
      <c r="A33" s="220"/>
      <c r="B33" s="298"/>
      <c r="C33" s="232"/>
      <c r="D33" s="233"/>
      <c r="E33" s="234"/>
      <c r="F33" s="235"/>
      <c r="G33" s="234"/>
      <c r="H33" s="234"/>
      <c r="I33" s="234"/>
      <c r="J33" s="236"/>
      <c r="K33" s="234"/>
      <c r="L33" s="234"/>
      <c r="M33" s="234"/>
      <c r="N33" s="234"/>
      <c r="O33" s="237"/>
      <c r="P33" s="227">
        <f t="shared" si="4"/>
        <v>0</v>
      </c>
      <c r="Q33" s="228">
        <f t="shared" si="5"/>
        <v>0</v>
      </c>
    </row>
    <row r="34" spans="1:17" x14ac:dyDescent="0.25">
      <c r="A34" s="206"/>
      <c r="B34" s="297"/>
      <c r="C34" s="229"/>
      <c r="D34" s="208"/>
      <c r="E34" s="209"/>
      <c r="F34" s="210"/>
      <c r="G34" s="209"/>
      <c r="H34" s="209"/>
      <c r="I34" s="209"/>
      <c r="J34" s="211"/>
      <c r="K34" s="209"/>
      <c r="L34" s="209"/>
      <c r="M34" s="209"/>
      <c r="N34" s="209"/>
      <c r="O34" s="212"/>
      <c r="P34" s="213">
        <f t="shared" si="4"/>
        <v>0</v>
      </c>
      <c r="Q34" s="288">
        <f t="shared" si="5"/>
        <v>0</v>
      </c>
    </row>
    <row r="35" spans="1:17" x14ac:dyDescent="0.25">
      <c r="A35" s="206"/>
      <c r="B35" s="298"/>
      <c r="C35" s="207"/>
      <c r="D35" s="214"/>
      <c r="E35" s="215"/>
      <c r="F35" s="216"/>
      <c r="G35" s="215"/>
      <c r="H35" s="215"/>
      <c r="I35" s="215"/>
      <c r="J35" s="217"/>
      <c r="K35" s="215"/>
      <c r="L35" s="215"/>
      <c r="M35" s="215"/>
      <c r="N35" s="215"/>
      <c r="O35" s="218"/>
      <c r="P35" s="219">
        <f t="shared" si="4"/>
        <v>0</v>
      </c>
      <c r="Q35" s="289">
        <f t="shared" si="5"/>
        <v>0</v>
      </c>
    </row>
    <row r="36" spans="1:17" ht="15.75" thickBot="1" x14ac:dyDescent="0.3">
      <c r="A36" s="220"/>
      <c r="B36" s="299"/>
      <c r="C36" s="232"/>
      <c r="D36" s="233"/>
      <c r="E36" s="234"/>
      <c r="F36" s="235"/>
      <c r="G36" s="234"/>
      <c r="H36" s="234"/>
      <c r="I36" s="234"/>
      <c r="J36" s="236"/>
      <c r="K36" s="234"/>
      <c r="L36" s="234"/>
      <c r="M36" s="234"/>
      <c r="N36" s="234"/>
      <c r="O36" s="237"/>
      <c r="P36" s="227">
        <f t="shared" si="4"/>
        <v>0</v>
      </c>
      <c r="Q36" s="228">
        <f t="shared" si="5"/>
        <v>0</v>
      </c>
    </row>
    <row r="37" spans="1:17" x14ac:dyDescent="0.25">
      <c r="A37" s="206"/>
      <c r="B37" s="297"/>
      <c r="C37" s="229"/>
      <c r="D37" s="208"/>
      <c r="E37" s="209"/>
      <c r="F37" s="210"/>
      <c r="G37" s="209"/>
      <c r="H37" s="209"/>
      <c r="I37" s="209"/>
      <c r="J37" s="211"/>
      <c r="K37" s="209"/>
      <c r="L37" s="209"/>
      <c r="M37" s="209"/>
      <c r="N37" s="209"/>
      <c r="O37" s="212"/>
      <c r="P37" s="213">
        <f t="shared" si="4"/>
        <v>0</v>
      </c>
      <c r="Q37" s="288">
        <f t="shared" si="5"/>
        <v>0</v>
      </c>
    </row>
    <row r="38" spans="1:17" x14ac:dyDescent="0.25">
      <c r="A38" s="206"/>
      <c r="B38" s="298"/>
      <c r="C38" s="207"/>
      <c r="D38" s="214"/>
      <c r="E38" s="215"/>
      <c r="F38" s="216"/>
      <c r="G38" s="215"/>
      <c r="H38" s="215"/>
      <c r="I38" s="215"/>
      <c r="J38" s="217"/>
      <c r="K38" s="215"/>
      <c r="L38" s="215"/>
      <c r="M38" s="215"/>
      <c r="N38" s="215"/>
      <c r="O38" s="218"/>
      <c r="P38" s="219">
        <f t="shared" si="4"/>
        <v>0</v>
      </c>
      <c r="Q38" s="289">
        <f t="shared" si="5"/>
        <v>0</v>
      </c>
    </row>
    <row r="39" spans="1:17" ht="15.75" thickBot="1" x14ac:dyDescent="0.3">
      <c r="A39" s="220"/>
      <c r="B39" s="299"/>
      <c r="C39" s="232"/>
      <c r="D39" s="233"/>
      <c r="E39" s="234"/>
      <c r="F39" s="235"/>
      <c r="G39" s="234"/>
      <c r="H39" s="234"/>
      <c r="I39" s="234"/>
      <c r="J39" s="236"/>
      <c r="K39" s="234"/>
      <c r="L39" s="234"/>
      <c r="M39" s="234"/>
      <c r="N39" s="234"/>
      <c r="O39" s="237"/>
      <c r="P39" s="227">
        <f t="shared" si="4"/>
        <v>0</v>
      </c>
      <c r="Q39" s="228">
        <f t="shared" si="5"/>
        <v>0</v>
      </c>
    </row>
    <row r="40" spans="1:17" ht="15.75" thickBot="1" x14ac:dyDescent="0.3">
      <c r="A40" s="240" t="s">
        <v>81</v>
      </c>
      <c r="B40" s="241" t="s">
        <v>7</v>
      </c>
      <c r="C40" s="241" t="s">
        <v>61</v>
      </c>
      <c r="D40" s="242">
        <v>2024</v>
      </c>
      <c r="E40" s="243">
        <v>2025</v>
      </c>
      <c r="F40" s="244">
        <v>2026</v>
      </c>
      <c r="G40" s="243">
        <v>2027</v>
      </c>
      <c r="H40" s="243">
        <v>2028</v>
      </c>
      <c r="I40" s="243">
        <v>2029</v>
      </c>
      <c r="J40" s="245">
        <v>2030</v>
      </c>
      <c r="K40" s="243">
        <v>2031</v>
      </c>
      <c r="L40" s="243">
        <v>2032</v>
      </c>
      <c r="M40" s="243">
        <v>2033</v>
      </c>
      <c r="N40" s="243">
        <v>2034</v>
      </c>
      <c r="O40" s="246">
        <v>2035</v>
      </c>
      <c r="P40" s="247" t="s">
        <v>72</v>
      </c>
      <c r="Q40" s="248" t="s">
        <v>73</v>
      </c>
    </row>
    <row r="41" spans="1:17" x14ac:dyDescent="0.25">
      <c r="A41" s="206" t="s">
        <v>8</v>
      </c>
      <c r="B41" s="297"/>
      <c r="C41" s="229"/>
      <c r="D41" s="208"/>
      <c r="E41" s="209"/>
      <c r="F41" s="210"/>
      <c r="G41" s="209"/>
      <c r="H41" s="209"/>
      <c r="I41" s="209"/>
      <c r="J41" s="211"/>
      <c r="K41" s="209"/>
      <c r="L41" s="209"/>
      <c r="M41" s="209"/>
      <c r="N41" s="209"/>
      <c r="O41" s="212"/>
      <c r="P41" s="213">
        <f t="shared" ref="P41:P49" si="6">SUM(D41:F41)</f>
        <v>0</v>
      </c>
      <c r="Q41" s="288">
        <f t="shared" ref="Q41:Q49" si="7">SUM(G41:N41)</f>
        <v>0</v>
      </c>
    </row>
    <row r="42" spans="1:17" x14ac:dyDescent="0.25">
      <c r="A42" s="206"/>
      <c r="B42" s="298"/>
      <c r="C42" s="207"/>
      <c r="D42" s="214"/>
      <c r="E42" s="215"/>
      <c r="F42" s="216"/>
      <c r="G42" s="215"/>
      <c r="H42" s="215"/>
      <c r="I42" s="215"/>
      <c r="J42" s="217"/>
      <c r="K42" s="215"/>
      <c r="L42" s="215"/>
      <c r="M42" s="215"/>
      <c r="N42" s="215"/>
      <c r="O42" s="218"/>
      <c r="P42" s="219">
        <f t="shared" si="6"/>
        <v>0</v>
      </c>
      <c r="Q42" s="289">
        <f t="shared" si="7"/>
        <v>0</v>
      </c>
    </row>
    <row r="43" spans="1:17" ht="15.75" thickBot="1" x14ac:dyDescent="0.3">
      <c r="A43" s="220"/>
      <c r="B43" s="299"/>
      <c r="C43" s="232"/>
      <c r="D43" s="233"/>
      <c r="E43" s="234"/>
      <c r="F43" s="235"/>
      <c r="G43" s="234"/>
      <c r="H43" s="234"/>
      <c r="I43" s="234"/>
      <c r="J43" s="236"/>
      <c r="K43" s="234"/>
      <c r="L43" s="234"/>
      <c r="M43" s="234"/>
      <c r="N43" s="234"/>
      <c r="O43" s="237"/>
      <c r="P43" s="227">
        <f t="shared" si="6"/>
        <v>0</v>
      </c>
      <c r="Q43" s="228">
        <f t="shared" si="7"/>
        <v>0</v>
      </c>
    </row>
    <row r="44" spans="1:17" x14ac:dyDescent="0.25">
      <c r="A44" s="206" t="s">
        <v>9</v>
      </c>
      <c r="B44" s="297"/>
      <c r="C44" s="229"/>
      <c r="D44" s="208"/>
      <c r="E44" s="209"/>
      <c r="F44" s="210"/>
      <c r="G44" s="209"/>
      <c r="H44" s="209"/>
      <c r="I44" s="209"/>
      <c r="J44" s="211"/>
      <c r="K44" s="209"/>
      <c r="L44" s="209"/>
      <c r="M44" s="209"/>
      <c r="N44" s="209"/>
      <c r="O44" s="212"/>
      <c r="P44" s="213">
        <f t="shared" si="6"/>
        <v>0</v>
      </c>
      <c r="Q44" s="288">
        <f t="shared" si="7"/>
        <v>0</v>
      </c>
    </row>
    <row r="45" spans="1:17" x14ac:dyDescent="0.25">
      <c r="A45" s="206"/>
      <c r="B45" s="298"/>
      <c r="C45" s="207"/>
      <c r="D45" s="214"/>
      <c r="E45" s="215"/>
      <c r="F45" s="216"/>
      <c r="G45" s="215"/>
      <c r="H45" s="215"/>
      <c r="I45" s="215"/>
      <c r="J45" s="217"/>
      <c r="K45" s="215"/>
      <c r="L45" s="215"/>
      <c r="M45" s="215"/>
      <c r="N45" s="215"/>
      <c r="O45" s="218"/>
      <c r="P45" s="219">
        <f t="shared" si="6"/>
        <v>0</v>
      </c>
      <c r="Q45" s="289">
        <f t="shared" si="7"/>
        <v>0</v>
      </c>
    </row>
    <row r="46" spans="1:17" ht="15.75" thickBot="1" x14ac:dyDescent="0.3">
      <c r="A46" s="220"/>
      <c r="B46" s="299"/>
      <c r="C46" s="232"/>
      <c r="D46" s="233"/>
      <c r="E46" s="234"/>
      <c r="F46" s="235"/>
      <c r="G46" s="234"/>
      <c r="H46" s="234"/>
      <c r="I46" s="234"/>
      <c r="J46" s="236"/>
      <c r="K46" s="234"/>
      <c r="L46" s="234"/>
      <c r="M46" s="234"/>
      <c r="N46" s="234"/>
      <c r="O46" s="237"/>
      <c r="P46" s="227">
        <f t="shared" si="6"/>
        <v>0</v>
      </c>
      <c r="Q46" s="228">
        <f t="shared" si="7"/>
        <v>0</v>
      </c>
    </row>
    <row r="47" spans="1:17" x14ac:dyDescent="0.25">
      <c r="A47" s="206"/>
      <c r="B47" s="297"/>
      <c r="C47" s="229"/>
      <c r="D47" s="208"/>
      <c r="E47" s="209"/>
      <c r="F47" s="210"/>
      <c r="G47" s="209"/>
      <c r="H47" s="209"/>
      <c r="I47" s="209"/>
      <c r="J47" s="211"/>
      <c r="K47" s="209"/>
      <c r="L47" s="209"/>
      <c r="M47" s="209"/>
      <c r="N47" s="209"/>
      <c r="O47" s="212"/>
      <c r="P47" s="213">
        <f t="shared" si="6"/>
        <v>0</v>
      </c>
      <c r="Q47" s="288">
        <f t="shared" si="7"/>
        <v>0</v>
      </c>
    </row>
    <row r="48" spans="1:17" x14ac:dyDescent="0.25">
      <c r="A48" s="206"/>
      <c r="B48" s="298"/>
      <c r="C48" s="207"/>
      <c r="D48" s="214"/>
      <c r="E48" s="215"/>
      <c r="F48" s="216"/>
      <c r="G48" s="215"/>
      <c r="H48" s="215"/>
      <c r="I48" s="215"/>
      <c r="J48" s="217"/>
      <c r="K48" s="215"/>
      <c r="L48" s="215"/>
      <c r="M48" s="215"/>
      <c r="N48" s="215"/>
      <c r="O48" s="218"/>
      <c r="P48" s="219">
        <f t="shared" si="6"/>
        <v>0</v>
      </c>
      <c r="Q48" s="289">
        <f t="shared" si="7"/>
        <v>0</v>
      </c>
    </row>
    <row r="49" spans="1:17" ht="15.75" thickBot="1" x14ac:dyDescent="0.3">
      <c r="A49" s="220"/>
      <c r="B49" s="299"/>
      <c r="C49" s="232"/>
      <c r="D49" s="233"/>
      <c r="E49" s="234"/>
      <c r="F49" s="235"/>
      <c r="G49" s="234"/>
      <c r="H49" s="234"/>
      <c r="I49" s="234"/>
      <c r="J49" s="236"/>
      <c r="K49" s="234"/>
      <c r="L49" s="234"/>
      <c r="M49" s="234"/>
      <c r="N49" s="234"/>
      <c r="O49" s="237"/>
      <c r="P49" s="227">
        <f t="shared" si="6"/>
        <v>0</v>
      </c>
      <c r="Q49" s="228">
        <f t="shared" si="7"/>
        <v>0</v>
      </c>
    </row>
    <row r="50" spans="1:17" ht="15.75" thickBot="1" x14ac:dyDescent="0.3">
      <c r="A50" s="240" t="s">
        <v>38</v>
      </c>
      <c r="B50" s="241" t="s">
        <v>7</v>
      </c>
      <c r="C50" s="241" t="s">
        <v>61</v>
      </c>
      <c r="D50" s="242">
        <v>2024</v>
      </c>
      <c r="E50" s="243">
        <v>2025</v>
      </c>
      <c r="F50" s="244">
        <v>2026</v>
      </c>
      <c r="G50" s="243">
        <v>2027</v>
      </c>
      <c r="H50" s="243">
        <v>2028</v>
      </c>
      <c r="I50" s="243">
        <v>2029</v>
      </c>
      <c r="J50" s="245">
        <v>2030</v>
      </c>
      <c r="K50" s="243">
        <v>2031</v>
      </c>
      <c r="L50" s="243">
        <v>2032</v>
      </c>
      <c r="M50" s="243">
        <v>2033</v>
      </c>
      <c r="N50" s="243">
        <v>2034</v>
      </c>
      <c r="O50" s="246">
        <v>2035</v>
      </c>
      <c r="P50" s="247" t="s">
        <v>72</v>
      </c>
      <c r="Q50" s="248" t="s">
        <v>73</v>
      </c>
    </row>
    <row r="51" spans="1:17" x14ac:dyDescent="0.25">
      <c r="A51" s="206" t="s">
        <v>8</v>
      </c>
      <c r="B51" s="297"/>
      <c r="C51" s="229"/>
      <c r="D51" s="208"/>
      <c r="E51" s="209"/>
      <c r="F51" s="210"/>
      <c r="G51" s="209"/>
      <c r="H51" s="209"/>
      <c r="I51" s="209"/>
      <c r="J51" s="211"/>
      <c r="K51" s="209"/>
      <c r="L51" s="209"/>
      <c r="M51" s="209"/>
      <c r="N51" s="209"/>
      <c r="O51" s="212"/>
      <c r="P51" s="213">
        <f t="shared" ref="P51:P59" si="8">SUM(D51:F51)</f>
        <v>0</v>
      </c>
      <c r="Q51" s="288">
        <f t="shared" ref="Q51:Q59" si="9">SUM(G51:N51)</f>
        <v>0</v>
      </c>
    </row>
    <row r="52" spans="1:17" x14ac:dyDescent="0.25">
      <c r="A52" s="206"/>
      <c r="B52" s="298"/>
      <c r="C52" s="207"/>
      <c r="D52" s="214"/>
      <c r="E52" s="215"/>
      <c r="F52" s="216"/>
      <c r="G52" s="215"/>
      <c r="H52" s="215"/>
      <c r="I52" s="215"/>
      <c r="J52" s="217"/>
      <c r="K52" s="215"/>
      <c r="L52" s="215"/>
      <c r="M52" s="215"/>
      <c r="N52" s="215"/>
      <c r="O52" s="218"/>
      <c r="P52" s="219">
        <f t="shared" si="8"/>
        <v>0</v>
      </c>
      <c r="Q52" s="289">
        <f t="shared" si="9"/>
        <v>0</v>
      </c>
    </row>
    <row r="53" spans="1:17" ht="15.75" thickBot="1" x14ac:dyDescent="0.3">
      <c r="A53" s="220"/>
      <c r="B53" s="299"/>
      <c r="C53" s="232"/>
      <c r="D53" s="233"/>
      <c r="E53" s="234"/>
      <c r="F53" s="235"/>
      <c r="G53" s="234"/>
      <c r="H53" s="234"/>
      <c r="I53" s="234"/>
      <c r="J53" s="236"/>
      <c r="K53" s="234"/>
      <c r="L53" s="234"/>
      <c r="M53" s="234"/>
      <c r="N53" s="234"/>
      <c r="O53" s="237"/>
      <c r="P53" s="227">
        <f t="shared" si="8"/>
        <v>0</v>
      </c>
      <c r="Q53" s="228">
        <f t="shared" si="9"/>
        <v>0</v>
      </c>
    </row>
    <row r="54" spans="1:17" x14ac:dyDescent="0.25">
      <c r="A54" s="206" t="s">
        <v>9</v>
      </c>
      <c r="B54" s="297"/>
      <c r="C54" s="229"/>
      <c r="D54" s="208"/>
      <c r="E54" s="209"/>
      <c r="F54" s="210"/>
      <c r="G54" s="209"/>
      <c r="H54" s="209"/>
      <c r="I54" s="209"/>
      <c r="J54" s="211"/>
      <c r="K54" s="209"/>
      <c r="L54" s="209"/>
      <c r="M54" s="209"/>
      <c r="N54" s="209"/>
      <c r="O54" s="212"/>
      <c r="P54" s="213">
        <f t="shared" si="8"/>
        <v>0</v>
      </c>
      <c r="Q54" s="288">
        <f t="shared" si="9"/>
        <v>0</v>
      </c>
    </row>
    <row r="55" spans="1:17" x14ac:dyDescent="0.25">
      <c r="A55" s="206"/>
      <c r="B55" s="298"/>
      <c r="C55" s="207"/>
      <c r="D55" s="214"/>
      <c r="E55" s="215"/>
      <c r="F55" s="216"/>
      <c r="G55" s="215"/>
      <c r="H55" s="215"/>
      <c r="I55" s="215"/>
      <c r="J55" s="217"/>
      <c r="K55" s="215"/>
      <c r="L55" s="215"/>
      <c r="M55" s="215"/>
      <c r="N55" s="215"/>
      <c r="O55" s="218"/>
      <c r="P55" s="219">
        <f t="shared" si="8"/>
        <v>0</v>
      </c>
      <c r="Q55" s="289">
        <f t="shared" si="9"/>
        <v>0</v>
      </c>
    </row>
    <row r="56" spans="1:17" ht="15.75" thickBot="1" x14ac:dyDescent="0.3">
      <c r="A56" s="220"/>
      <c r="B56" s="299"/>
      <c r="C56" s="232"/>
      <c r="D56" s="233"/>
      <c r="E56" s="234"/>
      <c r="F56" s="235"/>
      <c r="G56" s="234"/>
      <c r="H56" s="234"/>
      <c r="I56" s="234"/>
      <c r="J56" s="236"/>
      <c r="K56" s="234"/>
      <c r="L56" s="234"/>
      <c r="M56" s="234"/>
      <c r="N56" s="234"/>
      <c r="O56" s="237"/>
      <c r="P56" s="227">
        <f t="shared" si="8"/>
        <v>0</v>
      </c>
      <c r="Q56" s="228">
        <f t="shared" si="9"/>
        <v>0</v>
      </c>
    </row>
    <row r="57" spans="1:17" x14ac:dyDescent="0.25">
      <c r="A57" s="206"/>
      <c r="B57" s="297"/>
      <c r="C57" s="229"/>
      <c r="D57" s="208"/>
      <c r="E57" s="209"/>
      <c r="F57" s="210"/>
      <c r="G57" s="209"/>
      <c r="H57" s="209"/>
      <c r="I57" s="209"/>
      <c r="J57" s="211"/>
      <c r="K57" s="209"/>
      <c r="L57" s="209"/>
      <c r="M57" s="209"/>
      <c r="N57" s="209"/>
      <c r="O57" s="212"/>
      <c r="P57" s="213">
        <f t="shared" si="8"/>
        <v>0</v>
      </c>
      <c r="Q57" s="288">
        <f t="shared" si="9"/>
        <v>0</v>
      </c>
    </row>
    <row r="58" spans="1:17" x14ac:dyDescent="0.25">
      <c r="A58" s="206"/>
      <c r="B58" s="298"/>
      <c r="C58" s="207"/>
      <c r="D58" s="214"/>
      <c r="E58" s="215"/>
      <c r="F58" s="216"/>
      <c r="G58" s="215"/>
      <c r="H58" s="215"/>
      <c r="I58" s="215"/>
      <c r="J58" s="217"/>
      <c r="K58" s="215"/>
      <c r="L58" s="215"/>
      <c r="M58" s="215"/>
      <c r="N58" s="215"/>
      <c r="O58" s="218"/>
      <c r="P58" s="219">
        <f t="shared" si="8"/>
        <v>0</v>
      </c>
      <c r="Q58" s="289">
        <f t="shared" si="9"/>
        <v>0</v>
      </c>
    </row>
    <row r="59" spans="1:17" ht="15.75" thickBot="1" x14ac:dyDescent="0.3">
      <c r="A59" s="220"/>
      <c r="B59" s="299"/>
      <c r="C59" s="232"/>
      <c r="D59" s="233"/>
      <c r="E59" s="234"/>
      <c r="F59" s="235"/>
      <c r="G59" s="234"/>
      <c r="H59" s="234"/>
      <c r="I59" s="234"/>
      <c r="J59" s="236"/>
      <c r="K59" s="234"/>
      <c r="L59" s="234"/>
      <c r="M59" s="234"/>
      <c r="N59" s="234"/>
      <c r="O59" s="237"/>
      <c r="P59" s="227">
        <f t="shared" si="8"/>
        <v>0</v>
      </c>
      <c r="Q59" s="228">
        <f t="shared" si="9"/>
        <v>0</v>
      </c>
    </row>
    <row r="61" spans="1:17" x14ac:dyDescent="0.25">
      <c r="A61" s="1" t="s">
        <v>84</v>
      </c>
    </row>
    <row r="62" spans="1:17" x14ac:dyDescent="0.25">
      <c r="A62" s="1"/>
    </row>
    <row r="63" spans="1:17" x14ac:dyDescent="0.25">
      <c r="A63" s="1" t="s">
        <v>60</v>
      </c>
    </row>
  </sheetData>
  <mergeCells count="16">
    <mergeCell ref="B10:B12"/>
    <mergeCell ref="B13:B15"/>
    <mergeCell ref="B17:B19"/>
    <mergeCell ref="B20:B22"/>
    <mergeCell ref="B24:B26"/>
    <mergeCell ref="A18:A19"/>
    <mergeCell ref="B51:B53"/>
    <mergeCell ref="B54:B56"/>
    <mergeCell ref="B57:B59"/>
    <mergeCell ref="B31:B33"/>
    <mergeCell ref="B34:B36"/>
    <mergeCell ref="B37:B39"/>
    <mergeCell ref="B41:B43"/>
    <mergeCell ref="B44:B46"/>
    <mergeCell ref="B47:B49"/>
    <mergeCell ref="B27:B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6B1C9-9F53-4A67-9A5D-6350FEC9DA07}">
  <dimension ref="A1:S134"/>
  <sheetViews>
    <sheetView topLeftCell="A77" zoomScaleNormal="100" workbookViewId="0">
      <selection activeCell="A26" sqref="A26:XFD36"/>
    </sheetView>
  </sheetViews>
  <sheetFormatPr defaultRowHeight="15" x14ac:dyDescent="0.25"/>
  <cols>
    <col min="1" max="1" width="19.7109375" customWidth="1"/>
    <col min="2" max="2" width="0" hidden="1" customWidth="1"/>
    <col min="3" max="3" width="10.140625" hidden="1" customWidth="1"/>
    <col min="4" max="6" width="11.85546875" hidden="1" customWidth="1"/>
    <col min="7" max="7" width="13.42578125" bestFit="1" customWidth="1"/>
    <col min="8" max="14" width="13.5703125" bestFit="1" customWidth="1"/>
    <col min="15" max="15" width="12.42578125" customWidth="1"/>
    <col min="16" max="16" width="11.140625" customWidth="1"/>
    <col min="17" max="17" width="12.140625" customWidth="1"/>
    <col min="18" max="19" width="9.5703125" bestFit="1" customWidth="1"/>
  </cols>
  <sheetData>
    <row r="1" spans="1:19" ht="18.75" x14ac:dyDescent="0.3">
      <c r="A1" s="6" t="s">
        <v>10</v>
      </c>
      <c r="B1" s="16"/>
      <c r="C1" s="16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</row>
    <row r="2" spans="1:19" x14ac:dyDescent="0.25">
      <c r="A2" s="13" t="s">
        <v>68</v>
      </c>
      <c r="B2" s="16"/>
      <c r="C2" s="16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</row>
    <row r="3" spans="1:19" hidden="1" x14ac:dyDescent="0.25">
      <c r="A3" s="13"/>
      <c r="B3" s="16"/>
      <c r="C3" s="16"/>
      <c r="H3" s="5">
        <v>189</v>
      </c>
      <c r="I3" s="5">
        <v>205</v>
      </c>
      <c r="J3" s="5">
        <v>232</v>
      </c>
      <c r="K3" s="5">
        <v>265</v>
      </c>
      <c r="L3" s="5">
        <v>292</v>
      </c>
      <c r="M3" s="5">
        <v>322</v>
      </c>
      <c r="N3" s="5">
        <v>352</v>
      </c>
      <c r="O3" s="5">
        <v>379</v>
      </c>
      <c r="P3" s="5">
        <v>406</v>
      </c>
      <c r="Q3" s="5">
        <v>434</v>
      </c>
      <c r="R3" s="5">
        <v>505</v>
      </c>
      <c r="S3" s="257"/>
    </row>
    <row r="4" spans="1:19" ht="15.75" hidden="1" thickBot="1" x14ac:dyDescent="0.3">
      <c r="A4" s="13"/>
      <c r="B4" s="16"/>
      <c r="C4" s="16"/>
      <c r="H4" s="21">
        <v>171</v>
      </c>
      <c r="I4" s="21">
        <v>196</v>
      </c>
      <c r="J4" s="21">
        <v>243</v>
      </c>
      <c r="K4" s="21">
        <v>295</v>
      </c>
      <c r="L4" s="21">
        <v>353</v>
      </c>
      <c r="M4" s="21">
        <v>396</v>
      </c>
      <c r="N4" s="21">
        <v>434</v>
      </c>
      <c r="O4" s="21">
        <v>467</v>
      </c>
      <c r="P4" s="21">
        <v>500</v>
      </c>
      <c r="Q4" s="21">
        <v>531</v>
      </c>
      <c r="R4" s="21">
        <v>561</v>
      </c>
      <c r="S4" s="257"/>
    </row>
    <row r="5" spans="1:19" hidden="1" x14ac:dyDescent="0.25">
      <c r="A5" s="13"/>
      <c r="B5" s="16"/>
      <c r="C5" s="16"/>
      <c r="H5" s="10">
        <f>SUM(H3:H4)</f>
        <v>360</v>
      </c>
      <c r="I5" s="10">
        <f t="shared" ref="I5:R5" si="0">SUM(I3:I4)</f>
        <v>401</v>
      </c>
      <c r="J5" s="10">
        <f t="shared" si="0"/>
        <v>475</v>
      </c>
      <c r="K5" s="10">
        <f t="shared" si="0"/>
        <v>560</v>
      </c>
      <c r="L5" s="10">
        <f t="shared" si="0"/>
        <v>645</v>
      </c>
      <c r="M5" s="10">
        <f t="shared" si="0"/>
        <v>718</v>
      </c>
      <c r="N5" s="10">
        <f t="shared" si="0"/>
        <v>786</v>
      </c>
      <c r="O5" s="10">
        <f t="shared" si="0"/>
        <v>846</v>
      </c>
      <c r="P5" s="10">
        <f t="shared" si="0"/>
        <v>906</v>
      </c>
      <c r="Q5" s="10">
        <f t="shared" si="0"/>
        <v>965</v>
      </c>
      <c r="R5" s="10">
        <f t="shared" si="0"/>
        <v>1066</v>
      </c>
      <c r="S5" s="259"/>
    </row>
    <row r="6" spans="1:19" hidden="1" x14ac:dyDescent="0.25">
      <c r="A6" s="13"/>
      <c r="B6" s="16"/>
      <c r="C6" s="16"/>
    </row>
    <row r="7" spans="1:19" ht="15.75" x14ac:dyDescent="0.25">
      <c r="A7" s="45" t="s">
        <v>11</v>
      </c>
      <c r="E7" s="10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</row>
    <row r="8" spans="1:19" x14ac:dyDescent="0.25">
      <c r="A8" s="1" t="s">
        <v>12</v>
      </c>
      <c r="E8" s="1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</row>
    <row r="9" spans="1:19" x14ac:dyDescent="0.25">
      <c r="A9" s="13"/>
      <c r="E9" s="10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</row>
    <row r="10" spans="1:19" ht="15.75" thickBot="1" x14ac:dyDescent="0.3">
      <c r="B10" s="283" t="s">
        <v>13</v>
      </c>
      <c r="C10" s="283" t="s">
        <v>13</v>
      </c>
      <c r="D10" s="283" t="s">
        <v>13</v>
      </c>
      <c r="E10" s="283" t="s">
        <v>13</v>
      </c>
      <c r="F10" s="283" t="s">
        <v>13</v>
      </c>
      <c r="G10" s="283" t="s">
        <v>13</v>
      </c>
      <c r="H10" s="283" t="s">
        <v>13</v>
      </c>
    </row>
    <row r="11" spans="1:19" ht="15.75" thickBot="1" x14ac:dyDescent="0.3">
      <c r="A11" s="7" t="s">
        <v>5</v>
      </c>
      <c r="B11" s="25">
        <v>2018</v>
      </c>
      <c r="C11" s="25">
        <v>2019</v>
      </c>
      <c r="D11" s="25">
        <v>2020</v>
      </c>
      <c r="E11" s="44">
        <v>2021</v>
      </c>
      <c r="F11" s="26">
        <v>2022</v>
      </c>
      <c r="G11" s="26">
        <v>2023</v>
      </c>
      <c r="H11" s="26">
        <v>2024</v>
      </c>
      <c r="I11" s="26">
        <v>2025</v>
      </c>
      <c r="J11" s="26">
        <v>2026</v>
      </c>
      <c r="K11" s="26">
        <v>2027</v>
      </c>
      <c r="L11" s="26">
        <v>2028</v>
      </c>
      <c r="M11" s="26">
        <v>2029</v>
      </c>
      <c r="N11" s="26">
        <v>2030</v>
      </c>
      <c r="O11" s="26">
        <v>2031</v>
      </c>
      <c r="P11" s="26">
        <v>2032</v>
      </c>
      <c r="Q11" s="26">
        <v>2033</v>
      </c>
      <c r="R11" s="26">
        <v>2034</v>
      </c>
      <c r="S11" s="26">
        <v>2035</v>
      </c>
    </row>
    <row r="12" spans="1:19" x14ac:dyDescent="0.25">
      <c r="A12" s="8" t="s">
        <v>15</v>
      </c>
      <c r="B12" s="27">
        <f t="shared" ref="B12:G12" si="1">B13+B14</f>
        <v>170</v>
      </c>
      <c r="C12" s="27">
        <f t="shared" si="1"/>
        <v>171</v>
      </c>
      <c r="D12" s="27">
        <f t="shared" si="1"/>
        <v>215</v>
      </c>
      <c r="E12" s="9">
        <f t="shared" si="1"/>
        <v>218</v>
      </c>
      <c r="F12" s="9">
        <f t="shared" si="1"/>
        <v>210</v>
      </c>
      <c r="G12" s="9">
        <f t="shared" si="1"/>
        <v>301</v>
      </c>
      <c r="H12" s="263">
        <f>H13+H14</f>
        <v>376.238</v>
      </c>
      <c r="I12" s="263">
        <f t="shared" ref="I12:S12" si="2">I13+I14</f>
        <v>436.48599999999999</v>
      </c>
      <c r="J12" s="263">
        <f t="shared" si="2"/>
        <v>509.56299999999999</v>
      </c>
      <c r="K12" s="263">
        <f t="shared" si="2"/>
        <v>600.08500000000004</v>
      </c>
      <c r="L12" s="263">
        <f t="shared" si="2"/>
        <v>692.19100000000003</v>
      </c>
      <c r="M12" s="263">
        <f t="shared" si="2"/>
        <v>756.82600000000002</v>
      </c>
      <c r="N12" s="263">
        <f t="shared" si="2"/>
        <v>822.13400000000001</v>
      </c>
      <c r="O12" s="263">
        <f t="shared" si="2"/>
        <v>884.54899999999998</v>
      </c>
      <c r="P12" s="263">
        <f t="shared" si="2"/>
        <v>948.9</v>
      </c>
      <c r="Q12" s="263">
        <f t="shared" si="2"/>
        <v>1016.072</v>
      </c>
      <c r="R12" s="263">
        <f t="shared" si="2"/>
        <v>1092.2359999999999</v>
      </c>
      <c r="S12" s="263">
        <f t="shared" si="2"/>
        <v>1209.998</v>
      </c>
    </row>
    <row r="13" spans="1:19" x14ac:dyDescent="0.25">
      <c r="A13" s="28" t="s">
        <v>17</v>
      </c>
      <c r="B13" s="18">
        <v>112</v>
      </c>
      <c r="C13" s="18">
        <v>113</v>
      </c>
      <c r="D13" s="18">
        <v>149</v>
      </c>
      <c r="E13" s="5">
        <v>156</v>
      </c>
      <c r="F13" s="5">
        <v>156</v>
      </c>
      <c r="G13" s="5">
        <v>189</v>
      </c>
      <c r="H13" s="261">
        <f t="shared" ref="H13:S13" si="3">(H27+H28)/$E$27</f>
        <v>197.024</v>
      </c>
      <c r="I13" s="261">
        <f t="shared" si="3"/>
        <v>238.69900000000001</v>
      </c>
      <c r="J13" s="261">
        <f t="shared" si="3"/>
        <v>275.93</v>
      </c>
      <c r="K13" s="261">
        <f t="shared" si="3"/>
        <v>319.05099999999999</v>
      </c>
      <c r="L13" s="261">
        <f t="shared" si="3"/>
        <v>358.255</v>
      </c>
      <c r="M13" s="261">
        <f t="shared" si="3"/>
        <v>389.23599999999999</v>
      </c>
      <c r="N13" s="261">
        <f t="shared" si="3"/>
        <v>418.80799999999999</v>
      </c>
      <c r="O13" s="261">
        <f t="shared" si="3"/>
        <v>439.50400000000002</v>
      </c>
      <c r="P13" s="261">
        <f t="shared" si="3"/>
        <v>461.31299999999999</v>
      </c>
      <c r="Q13" s="261">
        <f t="shared" si="3"/>
        <v>488.37599999999998</v>
      </c>
      <c r="R13" s="261">
        <f t="shared" si="3"/>
        <v>522.678</v>
      </c>
      <c r="S13" s="261">
        <f t="shared" si="3"/>
        <v>601.40700000000004</v>
      </c>
    </row>
    <row r="14" spans="1:19" ht="15.75" thickBot="1" x14ac:dyDescent="0.3">
      <c r="A14" s="29" t="s">
        <v>16</v>
      </c>
      <c r="B14" s="30">
        <v>58</v>
      </c>
      <c r="C14" s="30">
        <v>58</v>
      </c>
      <c r="D14" s="30">
        <v>66</v>
      </c>
      <c r="E14" s="21">
        <v>62</v>
      </c>
      <c r="F14" s="21">
        <v>54</v>
      </c>
      <c r="G14" s="21">
        <v>112</v>
      </c>
      <c r="H14" s="262">
        <f t="shared" ref="H14:S14" si="4">(H32+H33+H34)/$E$27</f>
        <v>179.214</v>
      </c>
      <c r="I14" s="262">
        <f t="shared" si="4"/>
        <v>197.78700000000001</v>
      </c>
      <c r="J14" s="262">
        <f t="shared" si="4"/>
        <v>233.63300000000001</v>
      </c>
      <c r="K14" s="262">
        <f t="shared" si="4"/>
        <v>281.03399999999999</v>
      </c>
      <c r="L14" s="262">
        <f t="shared" si="4"/>
        <v>333.93599999999998</v>
      </c>
      <c r="M14" s="262">
        <f t="shared" si="4"/>
        <v>367.59</v>
      </c>
      <c r="N14" s="262">
        <f t="shared" si="4"/>
        <v>403.32600000000002</v>
      </c>
      <c r="O14" s="262">
        <f t="shared" si="4"/>
        <v>445.04500000000002</v>
      </c>
      <c r="P14" s="262">
        <f t="shared" si="4"/>
        <v>487.58699999999999</v>
      </c>
      <c r="Q14" s="262">
        <f t="shared" si="4"/>
        <v>527.69600000000003</v>
      </c>
      <c r="R14" s="262">
        <f t="shared" si="4"/>
        <v>569.55799999999999</v>
      </c>
      <c r="S14" s="262">
        <f t="shared" si="4"/>
        <v>608.59100000000001</v>
      </c>
    </row>
    <row r="15" spans="1:19" ht="15.75" thickBot="1" x14ac:dyDescent="0.3">
      <c r="A15" s="282" t="s">
        <v>111</v>
      </c>
      <c r="B15" s="31"/>
      <c r="C15" s="31"/>
      <c r="D15" s="31"/>
      <c r="G15" s="281"/>
      <c r="H15" s="281"/>
      <c r="I15" s="281">
        <v>2.41</v>
      </c>
      <c r="J15" s="281">
        <v>2.44</v>
      </c>
      <c r="K15" s="281">
        <v>2.5299999999999998</v>
      </c>
      <c r="L15" s="281">
        <v>2.66</v>
      </c>
      <c r="M15" s="281">
        <v>2.64</v>
      </c>
      <c r="N15" s="281">
        <v>2.64</v>
      </c>
      <c r="O15" s="281">
        <v>2.68</v>
      </c>
      <c r="P15" s="281">
        <v>2.73</v>
      </c>
      <c r="Q15" s="281">
        <v>2.77</v>
      </c>
      <c r="R15" s="281">
        <v>2.81</v>
      </c>
      <c r="S15" s="281">
        <v>2.84</v>
      </c>
    </row>
    <row r="16" spans="1:19" x14ac:dyDescent="0.25">
      <c r="A16" s="8" t="s">
        <v>18</v>
      </c>
      <c r="B16" s="27"/>
      <c r="C16" s="27"/>
      <c r="D16" s="27"/>
      <c r="E16" s="9">
        <f t="shared" ref="E16:R16" si="5">E17+E18</f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0</v>
      </c>
      <c r="K16" s="9">
        <f t="shared" si="5"/>
        <v>0</v>
      </c>
      <c r="L16" s="9">
        <f t="shared" si="5"/>
        <v>0</v>
      </c>
      <c r="M16" s="9">
        <f t="shared" si="5"/>
        <v>0</v>
      </c>
      <c r="N16" s="9">
        <f t="shared" si="5"/>
        <v>0</v>
      </c>
      <c r="O16" s="9">
        <f t="shared" si="5"/>
        <v>0</v>
      </c>
      <c r="P16" s="9">
        <f t="shared" si="5"/>
        <v>0</v>
      </c>
      <c r="Q16" s="9">
        <f t="shared" si="5"/>
        <v>0</v>
      </c>
      <c r="R16" s="9">
        <f t="shared" si="5"/>
        <v>0</v>
      </c>
      <c r="S16" s="9">
        <f>S17+S18</f>
        <v>0</v>
      </c>
    </row>
    <row r="17" spans="1:19" x14ac:dyDescent="0.25">
      <c r="A17" s="28" t="s">
        <v>17</v>
      </c>
      <c r="B17" s="18"/>
      <c r="C17" s="18"/>
      <c r="D17" s="18"/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</row>
    <row r="18" spans="1:19" ht="15.75" thickBot="1" x14ac:dyDescent="0.3">
      <c r="A18" s="29" t="s">
        <v>16</v>
      </c>
      <c r="B18" s="30"/>
      <c r="C18" s="30"/>
      <c r="D18" s="30"/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</row>
    <row r="19" spans="1:19" ht="15.75" thickBot="1" x14ac:dyDescent="0.3">
      <c r="A19" s="14"/>
      <c r="B19" s="31"/>
      <c r="C19" s="31"/>
      <c r="D19" s="31"/>
    </row>
    <row r="20" spans="1:19" x14ac:dyDescent="0.25">
      <c r="A20" s="8" t="s">
        <v>19</v>
      </c>
      <c r="B20" s="27"/>
      <c r="C20" s="27"/>
      <c r="D20" s="27"/>
      <c r="E20" s="9">
        <f t="shared" ref="E20:R20" si="6">E21+E22</f>
        <v>0</v>
      </c>
      <c r="F20" s="9">
        <f t="shared" si="6"/>
        <v>0</v>
      </c>
      <c r="G20" s="9">
        <f t="shared" si="6"/>
        <v>0</v>
      </c>
      <c r="H20" s="9">
        <f t="shared" si="6"/>
        <v>0</v>
      </c>
      <c r="I20" s="9">
        <f t="shared" si="6"/>
        <v>0</v>
      </c>
      <c r="J20" s="9">
        <f t="shared" si="6"/>
        <v>0</v>
      </c>
      <c r="K20" s="9">
        <f t="shared" si="6"/>
        <v>0</v>
      </c>
      <c r="L20" s="9">
        <f t="shared" si="6"/>
        <v>0</v>
      </c>
      <c r="M20" s="9">
        <f t="shared" si="6"/>
        <v>0</v>
      </c>
      <c r="N20" s="9">
        <f t="shared" si="6"/>
        <v>0</v>
      </c>
      <c r="O20" s="9">
        <f t="shared" si="6"/>
        <v>0</v>
      </c>
      <c r="P20" s="9">
        <f t="shared" si="6"/>
        <v>0</v>
      </c>
      <c r="Q20" s="9">
        <f t="shared" si="6"/>
        <v>0</v>
      </c>
      <c r="R20" s="9">
        <f t="shared" si="6"/>
        <v>0</v>
      </c>
      <c r="S20" s="9">
        <f>S21+S22</f>
        <v>0</v>
      </c>
    </row>
    <row r="21" spans="1:19" x14ac:dyDescent="0.25">
      <c r="A21" s="28" t="s">
        <v>17</v>
      </c>
      <c r="B21" s="18"/>
      <c r="C21" s="18"/>
      <c r="D21" s="18"/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</row>
    <row r="22" spans="1:19" ht="15.75" thickBot="1" x14ac:dyDescent="0.3">
      <c r="A22" s="29" t="s">
        <v>16</v>
      </c>
      <c r="B22" s="30"/>
      <c r="C22" s="30"/>
      <c r="D22" s="30"/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</row>
    <row r="23" spans="1:19" x14ac:dyDescent="0.25">
      <c r="A23" s="32" t="s">
        <v>20</v>
      </c>
      <c r="B23" s="33">
        <f t="shared" ref="B23:N23" si="7">B24+B25</f>
        <v>170</v>
      </c>
      <c r="C23" s="33">
        <f t="shared" si="7"/>
        <v>171</v>
      </c>
      <c r="D23" s="33">
        <f t="shared" si="7"/>
        <v>215</v>
      </c>
      <c r="E23" s="33">
        <f t="shared" si="7"/>
        <v>218</v>
      </c>
      <c r="F23" s="33">
        <f t="shared" si="7"/>
        <v>210</v>
      </c>
      <c r="G23" s="33">
        <f t="shared" si="7"/>
        <v>301</v>
      </c>
      <c r="H23" s="33">
        <f t="shared" si="7"/>
        <v>376.238</v>
      </c>
      <c r="I23" s="33">
        <f t="shared" si="7"/>
        <v>436.48599999999999</v>
      </c>
      <c r="J23" s="33">
        <f t="shared" si="7"/>
        <v>509.56299999999999</v>
      </c>
      <c r="K23" s="33">
        <f t="shared" si="7"/>
        <v>600.08500000000004</v>
      </c>
      <c r="L23" s="33">
        <f t="shared" si="7"/>
        <v>692.19100000000003</v>
      </c>
      <c r="M23" s="33">
        <f t="shared" si="7"/>
        <v>756.82600000000002</v>
      </c>
      <c r="N23" s="33">
        <f t="shared" si="7"/>
        <v>822.13400000000001</v>
      </c>
      <c r="O23" s="33">
        <f>O24+O25</f>
        <v>884.54899999999998</v>
      </c>
      <c r="P23" s="33">
        <f>P24+P25</f>
        <v>948.9</v>
      </c>
      <c r="Q23" s="33">
        <f>Q24+Q25</f>
        <v>1016.072</v>
      </c>
      <c r="R23" s="33">
        <f>R24+R25</f>
        <v>1092.2359999999999</v>
      </c>
      <c r="S23" s="33">
        <f>S24+S25</f>
        <v>1209.998</v>
      </c>
    </row>
    <row r="24" spans="1:19" x14ac:dyDescent="0.25">
      <c r="A24" s="34" t="s">
        <v>14</v>
      </c>
      <c r="B24" s="35">
        <f t="shared" ref="B24:R24" si="8">B13+B17+B21</f>
        <v>112</v>
      </c>
      <c r="C24" s="35">
        <f t="shared" si="8"/>
        <v>113</v>
      </c>
      <c r="D24" s="35">
        <f t="shared" si="8"/>
        <v>149</v>
      </c>
      <c r="E24" s="35">
        <f t="shared" si="8"/>
        <v>156</v>
      </c>
      <c r="F24" s="35">
        <f t="shared" si="8"/>
        <v>156</v>
      </c>
      <c r="G24" s="35">
        <f t="shared" si="8"/>
        <v>189</v>
      </c>
      <c r="H24" s="35">
        <f t="shared" si="8"/>
        <v>197.024</v>
      </c>
      <c r="I24" s="35">
        <f t="shared" si="8"/>
        <v>238.69900000000001</v>
      </c>
      <c r="J24" s="35">
        <f t="shared" si="8"/>
        <v>275.93</v>
      </c>
      <c r="K24" s="35">
        <f t="shared" si="8"/>
        <v>319.05099999999999</v>
      </c>
      <c r="L24" s="35">
        <f t="shared" si="8"/>
        <v>358.255</v>
      </c>
      <c r="M24" s="35">
        <f t="shared" si="8"/>
        <v>389.23599999999999</v>
      </c>
      <c r="N24" s="35">
        <f t="shared" si="8"/>
        <v>418.80799999999999</v>
      </c>
      <c r="O24" s="35">
        <f t="shared" si="8"/>
        <v>439.50400000000002</v>
      </c>
      <c r="P24" s="35">
        <f t="shared" si="8"/>
        <v>461.31299999999999</v>
      </c>
      <c r="Q24" s="35">
        <f t="shared" si="8"/>
        <v>488.37599999999998</v>
      </c>
      <c r="R24" s="35">
        <f t="shared" si="8"/>
        <v>522.678</v>
      </c>
      <c r="S24" s="35">
        <f>S13+S17+S21</f>
        <v>601.40700000000004</v>
      </c>
    </row>
    <row r="25" spans="1:19" x14ac:dyDescent="0.25">
      <c r="A25" s="36" t="s">
        <v>16</v>
      </c>
      <c r="B25" s="37">
        <f t="shared" ref="B25:R25" si="9">B14+B18+B22</f>
        <v>58</v>
      </c>
      <c r="C25" s="37">
        <f t="shared" si="9"/>
        <v>58</v>
      </c>
      <c r="D25" s="37">
        <f t="shared" si="9"/>
        <v>66</v>
      </c>
      <c r="E25" s="37">
        <f t="shared" si="9"/>
        <v>62</v>
      </c>
      <c r="F25" s="37">
        <f t="shared" si="9"/>
        <v>54</v>
      </c>
      <c r="G25" s="37">
        <f t="shared" si="9"/>
        <v>112</v>
      </c>
      <c r="H25" s="37">
        <f t="shared" si="9"/>
        <v>179.214</v>
      </c>
      <c r="I25" s="37">
        <f t="shared" si="9"/>
        <v>197.78700000000001</v>
      </c>
      <c r="J25" s="37">
        <f t="shared" si="9"/>
        <v>233.63300000000001</v>
      </c>
      <c r="K25" s="37">
        <f t="shared" si="9"/>
        <v>281.03399999999999</v>
      </c>
      <c r="L25" s="37">
        <f t="shared" si="9"/>
        <v>333.93599999999998</v>
      </c>
      <c r="M25" s="37">
        <f t="shared" si="9"/>
        <v>367.59</v>
      </c>
      <c r="N25" s="37">
        <f t="shared" si="9"/>
        <v>403.32600000000002</v>
      </c>
      <c r="O25" s="37">
        <f t="shared" si="9"/>
        <v>445.04500000000002</v>
      </c>
      <c r="P25" s="37">
        <f t="shared" si="9"/>
        <v>487.58699999999999</v>
      </c>
      <c r="Q25" s="37">
        <f t="shared" si="9"/>
        <v>527.69600000000003</v>
      </c>
      <c r="R25" s="37">
        <f t="shared" si="9"/>
        <v>569.55799999999999</v>
      </c>
      <c r="S25" s="37">
        <f>S14+S18+S22</f>
        <v>608.59100000000001</v>
      </c>
    </row>
    <row r="26" spans="1:19" hidden="1" x14ac:dyDescent="0.25">
      <c r="A26" s="264"/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</row>
    <row r="27" spans="1:19" hidden="1" x14ac:dyDescent="0.25">
      <c r="A27" s="264"/>
      <c r="B27" s="264"/>
      <c r="C27" s="264"/>
      <c r="D27" s="264"/>
      <c r="E27" s="264">
        <v>1000</v>
      </c>
      <c r="F27" s="264" t="s">
        <v>93</v>
      </c>
      <c r="G27" s="264" t="s">
        <v>90</v>
      </c>
      <c r="H27" s="267">
        <v>8738</v>
      </c>
      <c r="I27" s="267">
        <v>10888</v>
      </c>
      <c r="J27" s="267">
        <v>15431</v>
      </c>
      <c r="K27" s="267">
        <v>25118</v>
      </c>
      <c r="L27" s="267">
        <v>34927</v>
      </c>
      <c r="M27" s="267">
        <v>38896</v>
      </c>
      <c r="N27" s="267">
        <v>40727</v>
      </c>
      <c r="O27" s="267">
        <v>41612</v>
      </c>
      <c r="P27" s="267">
        <v>42362</v>
      </c>
      <c r="Q27" s="267">
        <v>43147</v>
      </c>
      <c r="R27" s="267">
        <v>42860</v>
      </c>
      <c r="S27" s="267">
        <v>51201</v>
      </c>
    </row>
    <row r="28" spans="1:19" hidden="1" x14ac:dyDescent="0.25">
      <c r="A28" s="264"/>
      <c r="B28" s="264"/>
      <c r="C28" s="264"/>
      <c r="D28" s="264"/>
      <c r="E28" s="264"/>
      <c r="F28" s="264"/>
      <c r="G28" s="264" t="s">
        <v>88</v>
      </c>
      <c r="H28" s="267">
        <v>188286</v>
      </c>
      <c r="I28" s="267">
        <v>227811</v>
      </c>
      <c r="J28" s="267">
        <v>260499</v>
      </c>
      <c r="K28" s="267">
        <v>293933</v>
      </c>
      <c r="L28" s="267">
        <v>323328</v>
      </c>
      <c r="M28" s="267">
        <v>350340</v>
      </c>
      <c r="N28" s="267">
        <v>378081</v>
      </c>
      <c r="O28" s="267">
        <v>397892</v>
      </c>
      <c r="P28" s="267">
        <v>418951</v>
      </c>
      <c r="Q28" s="267">
        <v>445229</v>
      </c>
      <c r="R28" s="267">
        <v>479818</v>
      </c>
      <c r="S28" s="267">
        <v>550206</v>
      </c>
    </row>
    <row r="29" spans="1:19" hidden="1" x14ac:dyDescent="0.25">
      <c r="A29" s="264"/>
      <c r="B29" s="264"/>
      <c r="C29" s="264"/>
      <c r="D29" s="264"/>
      <c r="E29" s="264"/>
      <c r="F29" s="268" t="s">
        <v>98</v>
      </c>
      <c r="G29" s="268" t="s">
        <v>91</v>
      </c>
      <c r="H29" s="269">
        <v>0</v>
      </c>
      <c r="I29" s="269">
        <v>400</v>
      </c>
      <c r="J29" s="269">
        <v>1200</v>
      </c>
      <c r="K29" s="269">
        <v>2000</v>
      </c>
      <c r="L29" s="269">
        <v>2400</v>
      </c>
      <c r="M29" s="269">
        <v>2400</v>
      </c>
      <c r="N29" s="269">
        <v>2400</v>
      </c>
      <c r="O29" s="269">
        <v>2400</v>
      </c>
      <c r="P29" s="269">
        <v>2400</v>
      </c>
      <c r="Q29" s="269">
        <v>2400</v>
      </c>
      <c r="R29" s="269">
        <v>2400</v>
      </c>
      <c r="S29" s="269">
        <v>2400</v>
      </c>
    </row>
    <row r="30" spans="1:19" hidden="1" x14ac:dyDescent="0.25">
      <c r="A30" s="264"/>
      <c r="B30" s="264"/>
      <c r="C30" s="264"/>
      <c r="D30" s="264"/>
      <c r="E30" s="264"/>
      <c r="F30" s="264"/>
      <c r="G30" s="264" t="s">
        <v>95</v>
      </c>
      <c r="H30" s="257">
        <v>189</v>
      </c>
      <c r="I30" s="257">
        <v>205</v>
      </c>
      <c r="J30" s="257">
        <v>232</v>
      </c>
      <c r="K30" s="257">
        <v>265</v>
      </c>
      <c r="L30" s="257">
        <v>292</v>
      </c>
      <c r="M30" s="257">
        <v>322</v>
      </c>
      <c r="N30" s="257">
        <v>352</v>
      </c>
      <c r="O30" s="257">
        <v>379</v>
      </c>
      <c r="P30" s="257">
        <v>406</v>
      </c>
      <c r="Q30" s="257">
        <v>434</v>
      </c>
      <c r="R30" s="257">
        <v>505</v>
      </c>
      <c r="S30" s="267"/>
    </row>
    <row r="31" spans="1:19" hidden="1" x14ac:dyDescent="0.25">
      <c r="A31" s="264"/>
      <c r="B31" s="264"/>
      <c r="C31" s="264"/>
      <c r="D31" s="264"/>
      <c r="E31" s="264"/>
      <c r="F31" s="264"/>
      <c r="G31" s="264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</row>
    <row r="32" spans="1:19" hidden="1" x14ac:dyDescent="0.25">
      <c r="A32" s="264"/>
      <c r="B32" s="264"/>
      <c r="C32" s="264"/>
      <c r="D32" s="264"/>
      <c r="E32" s="264"/>
      <c r="F32" s="264" t="s">
        <v>94</v>
      </c>
      <c r="G32" s="264" t="s">
        <v>90</v>
      </c>
      <c r="H32" s="267">
        <v>7025</v>
      </c>
      <c r="I32" s="267">
        <v>7684</v>
      </c>
      <c r="J32" s="267">
        <v>9564</v>
      </c>
      <c r="K32" s="267">
        <v>12065</v>
      </c>
      <c r="L32" s="267">
        <v>13349</v>
      </c>
      <c r="M32" s="267">
        <v>12771</v>
      </c>
      <c r="N32" s="267">
        <v>12046</v>
      </c>
      <c r="O32" s="267">
        <v>11396</v>
      </c>
      <c r="P32" s="267">
        <v>10685</v>
      </c>
      <c r="Q32" s="267">
        <v>10027</v>
      </c>
      <c r="R32" s="267">
        <v>10339</v>
      </c>
      <c r="S32" s="267">
        <v>10911</v>
      </c>
    </row>
    <row r="33" spans="1:19" hidden="1" x14ac:dyDescent="0.25">
      <c r="A33" s="4"/>
      <c r="E33" s="19"/>
      <c r="F33" s="17"/>
      <c r="G33" s="17" t="s">
        <v>88</v>
      </c>
      <c r="H33" s="257">
        <v>170405</v>
      </c>
      <c r="I33" s="257">
        <v>188453</v>
      </c>
      <c r="J33" s="257">
        <v>222419</v>
      </c>
      <c r="K33" s="257">
        <v>267319</v>
      </c>
      <c r="L33" s="257">
        <v>318937</v>
      </c>
      <c r="M33" s="257">
        <v>353169</v>
      </c>
      <c r="N33" s="257">
        <v>389630</v>
      </c>
      <c r="O33" s="257">
        <v>431999</v>
      </c>
      <c r="P33" s="257">
        <v>475252</v>
      </c>
      <c r="Q33" s="257">
        <v>516019</v>
      </c>
      <c r="R33" s="257">
        <v>557569</v>
      </c>
      <c r="S33" s="257">
        <v>596030</v>
      </c>
    </row>
    <row r="34" spans="1:19" hidden="1" x14ac:dyDescent="0.25">
      <c r="A34" s="4"/>
      <c r="E34" s="19"/>
      <c r="F34" s="17"/>
      <c r="G34" s="17" t="s">
        <v>101</v>
      </c>
      <c r="H34" s="257">
        <v>1784</v>
      </c>
      <c r="I34" s="257">
        <v>1650</v>
      </c>
      <c r="J34" s="257">
        <v>1650</v>
      </c>
      <c r="K34" s="257">
        <v>1650</v>
      </c>
      <c r="L34" s="257">
        <v>1650</v>
      </c>
      <c r="M34" s="257">
        <v>1650</v>
      </c>
      <c r="N34" s="257">
        <v>1650</v>
      </c>
      <c r="O34" s="257">
        <v>1650</v>
      </c>
      <c r="P34" s="257">
        <v>1650</v>
      </c>
      <c r="Q34" s="257">
        <v>1650</v>
      </c>
      <c r="R34" s="257">
        <v>1650</v>
      </c>
      <c r="S34" s="257">
        <v>1650</v>
      </c>
    </row>
    <row r="35" spans="1:19" hidden="1" x14ac:dyDescent="0.25">
      <c r="E35" s="10"/>
      <c r="F35" s="268" t="s">
        <v>98</v>
      </c>
      <c r="G35" s="4" t="s">
        <v>91</v>
      </c>
      <c r="H35" s="258">
        <v>0</v>
      </c>
      <c r="I35" s="258">
        <v>241</v>
      </c>
      <c r="J35" s="258">
        <v>732</v>
      </c>
      <c r="K35" s="258">
        <v>1265</v>
      </c>
      <c r="L35" s="258">
        <v>1596</v>
      </c>
      <c r="M35" s="258">
        <v>1584</v>
      </c>
      <c r="N35" s="258">
        <v>1584</v>
      </c>
      <c r="O35" s="258">
        <v>1608</v>
      </c>
      <c r="P35" s="258">
        <v>1638</v>
      </c>
      <c r="Q35" s="258">
        <v>1662</v>
      </c>
      <c r="R35" s="258">
        <v>1686</v>
      </c>
      <c r="S35" s="258">
        <v>1710</v>
      </c>
    </row>
    <row r="36" spans="1:19" ht="15.75" hidden="1" thickBot="1" x14ac:dyDescent="0.3">
      <c r="E36" s="10"/>
      <c r="G36" s="264" t="s">
        <v>95</v>
      </c>
      <c r="H36" s="262">
        <v>171</v>
      </c>
      <c r="I36" s="262">
        <v>196</v>
      </c>
      <c r="J36" s="262">
        <v>243</v>
      </c>
      <c r="K36" s="262">
        <v>295</v>
      </c>
      <c r="L36" s="262">
        <v>353</v>
      </c>
      <c r="M36" s="262">
        <v>396</v>
      </c>
      <c r="N36" s="262">
        <v>434</v>
      </c>
      <c r="O36" s="262">
        <v>467</v>
      </c>
      <c r="P36" s="262">
        <v>500</v>
      </c>
      <c r="Q36" s="262">
        <v>531</v>
      </c>
      <c r="R36" s="262">
        <v>561</v>
      </c>
      <c r="S36" s="257"/>
    </row>
    <row r="37" spans="1:19" ht="15.75" x14ac:dyDescent="0.25">
      <c r="A37" s="45" t="s">
        <v>48</v>
      </c>
      <c r="E37" s="10"/>
    </row>
    <row r="38" spans="1:19" x14ac:dyDescent="0.25">
      <c r="A38" s="1" t="s">
        <v>12</v>
      </c>
      <c r="E38" s="10"/>
    </row>
    <row r="39" spans="1:19" x14ac:dyDescent="0.25">
      <c r="A39" s="13"/>
      <c r="E39" s="10"/>
    </row>
    <row r="40" spans="1:19" x14ac:dyDescent="0.25">
      <c r="A40" s="1"/>
      <c r="E40" s="10"/>
    </row>
    <row r="41" spans="1:19" ht="15.75" thickBot="1" x14ac:dyDescent="0.3">
      <c r="B41" s="10" t="s">
        <v>13</v>
      </c>
      <c r="C41" s="10" t="s">
        <v>13</v>
      </c>
      <c r="D41" s="10" t="s">
        <v>13</v>
      </c>
      <c r="E41" s="10" t="s">
        <v>13</v>
      </c>
      <c r="F41" s="10" t="s">
        <v>13</v>
      </c>
      <c r="G41" s="10" t="s">
        <v>13</v>
      </c>
    </row>
    <row r="42" spans="1:19" ht="15.75" thickBot="1" x14ac:dyDescent="0.3">
      <c r="A42" s="7" t="s">
        <v>5</v>
      </c>
      <c r="B42" s="25">
        <v>2018</v>
      </c>
      <c r="C42" s="25">
        <v>2019</v>
      </c>
      <c r="D42" s="25">
        <v>2020</v>
      </c>
      <c r="E42" s="44">
        <v>2021</v>
      </c>
      <c r="F42" s="26">
        <v>2022</v>
      </c>
      <c r="G42" s="26">
        <v>2023</v>
      </c>
      <c r="H42" s="26">
        <v>2024</v>
      </c>
      <c r="I42" s="26">
        <v>2025</v>
      </c>
      <c r="J42" s="26">
        <v>2026</v>
      </c>
      <c r="K42" s="26">
        <v>2027</v>
      </c>
      <c r="L42" s="26">
        <v>2028</v>
      </c>
      <c r="M42" s="26">
        <v>2029</v>
      </c>
      <c r="N42" s="26">
        <v>2030</v>
      </c>
      <c r="O42" s="26">
        <v>2031</v>
      </c>
      <c r="P42" s="26">
        <v>2032</v>
      </c>
      <c r="Q42" s="26">
        <v>2033</v>
      </c>
      <c r="R42" s="26">
        <v>2034</v>
      </c>
      <c r="S42" s="26">
        <v>2035</v>
      </c>
    </row>
    <row r="43" spans="1:19" x14ac:dyDescent="0.25">
      <c r="A43" s="8" t="s">
        <v>15</v>
      </c>
      <c r="B43" s="27">
        <f t="shared" ref="B43:Q43" si="10">B44+B45</f>
        <v>0</v>
      </c>
      <c r="C43" s="27">
        <f t="shared" si="10"/>
        <v>0</v>
      </c>
      <c r="D43" s="27">
        <f t="shared" si="10"/>
        <v>0</v>
      </c>
      <c r="E43" s="9">
        <f t="shared" si="10"/>
        <v>0</v>
      </c>
      <c r="F43" s="9">
        <f t="shared" si="10"/>
        <v>0</v>
      </c>
      <c r="G43" s="9">
        <f t="shared" si="10"/>
        <v>0</v>
      </c>
      <c r="H43" s="9">
        <f t="shared" si="10"/>
        <v>0</v>
      </c>
      <c r="I43" s="9">
        <f t="shared" si="10"/>
        <v>0</v>
      </c>
      <c r="J43" s="9">
        <f t="shared" si="10"/>
        <v>0</v>
      </c>
      <c r="K43" s="9">
        <f t="shared" si="10"/>
        <v>0</v>
      </c>
      <c r="L43" s="9">
        <f t="shared" si="10"/>
        <v>0</v>
      </c>
      <c r="M43" s="9">
        <f t="shared" si="10"/>
        <v>0</v>
      </c>
      <c r="N43" s="9">
        <f t="shared" si="10"/>
        <v>0</v>
      </c>
      <c r="O43" s="9">
        <f t="shared" si="10"/>
        <v>0</v>
      </c>
      <c r="P43" s="9">
        <f t="shared" si="10"/>
        <v>0</v>
      </c>
      <c r="Q43" s="9">
        <f t="shared" si="10"/>
        <v>0</v>
      </c>
      <c r="R43" s="9">
        <f t="shared" ref="R43" si="11">R44+R45</f>
        <v>0</v>
      </c>
      <c r="S43" s="9">
        <f>S44+S45</f>
        <v>0</v>
      </c>
    </row>
    <row r="44" spans="1:19" x14ac:dyDescent="0.25">
      <c r="A44" s="28" t="s">
        <v>17</v>
      </c>
      <c r="B44" s="18"/>
      <c r="C44" s="18"/>
      <c r="D44" s="18"/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</row>
    <row r="45" spans="1:19" ht="15.75" thickBot="1" x14ac:dyDescent="0.3">
      <c r="A45" s="29" t="s">
        <v>16</v>
      </c>
      <c r="B45" s="30"/>
      <c r="C45" s="30"/>
      <c r="D45" s="30"/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</row>
    <row r="46" spans="1:19" ht="15.75" thickBot="1" x14ac:dyDescent="0.3">
      <c r="A46" s="14"/>
      <c r="B46" s="31"/>
      <c r="C46" s="31"/>
      <c r="D46" s="31"/>
    </row>
    <row r="47" spans="1:19" x14ac:dyDescent="0.25">
      <c r="A47" s="8" t="s">
        <v>18</v>
      </c>
      <c r="B47" s="27"/>
      <c r="C47" s="27"/>
      <c r="D47" s="27"/>
      <c r="E47" s="9">
        <f t="shared" ref="E47:Q47" si="12">E48+E49</f>
        <v>0</v>
      </c>
      <c r="F47" s="9">
        <f t="shared" si="12"/>
        <v>0</v>
      </c>
      <c r="G47" s="9">
        <f t="shared" si="12"/>
        <v>2</v>
      </c>
      <c r="H47" s="265">
        <f t="shared" si="12"/>
        <v>10</v>
      </c>
      <c r="I47" s="266">
        <f t="shared" si="12"/>
        <v>68</v>
      </c>
      <c r="J47" s="266">
        <f t="shared" si="12"/>
        <v>67</v>
      </c>
      <c r="K47" s="266">
        <f t="shared" si="12"/>
        <v>66</v>
      </c>
      <c r="L47" s="266">
        <f t="shared" si="12"/>
        <v>65</v>
      </c>
      <c r="M47" s="266">
        <f t="shared" si="12"/>
        <v>64</v>
      </c>
      <c r="N47" s="266">
        <f t="shared" si="12"/>
        <v>62</v>
      </c>
      <c r="O47" s="266">
        <f t="shared" si="12"/>
        <v>61</v>
      </c>
      <c r="P47" s="266">
        <f t="shared" si="12"/>
        <v>60</v>
      </c>
      <c r="Q47" s="266">
        <f t="shared" si="12"/>
        <v>58</v>
      </c>
      <c r="R47" s="266">
        <f t="shared" ref="R47" si="13">R48+R49</f>
        <v>57</v>
      </c>
      <c r="S47" s="266">
        <f>S48+S49</f>
        <v>0</v>
      </c>
    </row>
    <row r="48" spans="1:19" x14ac:dyDescent="0.25">
      <c r="A48" s="28" t="s">
        <v>17</v>
      </c>
      <c r="B48" s="18"/>
      <c r="C48" s="18"/>
      <c r="D48" s="18"/>
      <c r="E48" s="5">
        <v>0</v>
      </c>
      <c r="F48" s="5">
        <v>0</v>
      </c>
      <c r="G48" s="5">
        <v>0</v>
      </c>
      <c r="H48" s="257">
        <v>0</v>
      </c>
      <c r="I48" s="259">
        <v>55</v>
      </c>
      <c r="J48" s="259">
        <v>55</v>
      </c>
      <c r="K48" s="259">
        <v>55</v>
      </c>
      <c r="L48" s="259">
        <v>55</v>
      </c>
      <c r="M48" s="259">
        <v>55</v>
      </c>
      <c r="N48" s="259">
        <v>55</v>
      </c>
      <c r="O48" s="259">
        <v>55</v>
      </c>
      <c r="P48" s="259">
        <v>55</v>
      </c>
      <c r="Q48" s="259">
        <v>55</v>
      </c>
      <c r="R48" s="259">
        <v>55</v>
      </c>
      <c r="S48" s="259"/>
    </row>
    <row r="49" spans="1:19" ht="15.75" thickBot="1" x14ac:dyDescent="0.3">
      <c r="A49" s="29" t="s">
        <v>16</v>
      </c>
      <c r="B49" s="30"/>
      <c r="C49" s="30"/>
      <c r="D49" s="30"/>
      <c r="E49" s="21">
        <v>0</v>
      </c>
      <c r="F49" s="21">
        <v>0</v>
      </c>
      <c r="G49" s="21">
        <v>2</v>
      </c>
      <c r="H49" s="262">
        <v>10</v>
      </c>
      <c r="I49" s="262">
        <v>13</v>
      </c>
      <c r="J49" s="262">
        <v>12</v>
      </c>
      <c r="K49" s="262">
        <v>11</v>
      </c>
      <c r="L49" s="262">
        <v>10</v>
      </c>
      <c r="M49" s="262">
        <v>9</v>
      </c>
      <c r="N49" s="262">
        <v>7</v>
      </c>
      <c r="O49" s="262">
        <v>6</v>
      </c>
      <c r="P49" s="262">
        <v>5</v>
      </c>
      <c r="Q49" s="262">
        <v>3</v>
      </c>
      <c r="R49" s="262">
        <v>2</v>
      </c>
      <c r="S49" s="262">
        <v>0</v>
      </c>
    </row>
    <row r="50" spans="1:19" ht="15.75" thickBot="1" x14ac:dyDescent="0.3">
      <c r="A50" s="14"/>
      <c r="B50" s="31"/>
      <c r="C50" s="31"/>
      <c r="D50" s="31"/>
    </row>
    <row r="51" spans="1:19" x14ac:dyDescent="0.25">
      <c r="A51" s="8" t="s">
        <v>19</v>
      </c>
      <c r="B51" s="27"/>
      <c r="C51" s="27"/>
      <c r="D51" s="27"/>
      <c r="E51" s="9">
        <f t="shared" ref="E51:Q51" si="14">E52+E53</f>
        <v>0</v>
      </c>
      <c r="F51" s="9">
        <f t="shared" si="14"/>
        <v>0</v>
      </c>
      <c r="G51" s="9">
        <f t="shared" si="14"/>
        <v>0</v>
      </c>
      <c r="H51" s="9">
        <f t="shared" si="14"/>
        <v>0</v>
      </c>
      <c r="I51" s="9">
        <f t="shared" si="14"/>
        <v>0</v>
      </c>
      <c r="J51" s="9">
        <f t="shared" si="14"/>
        <v>0</v>
      </c>
      <c r="K51" s="9">
        <f t="shared" si="14"/>
        <v>0</v>
      </c>
      <c r="L51" s="9">
        <f t="shared" si="14"/>
        <v>0</v>
      </c>
      <c r="M51" s="9">
        <f t="shared" si="14"/>
        <v>0</v>
      </c>
      <c r="N51" s="9">
        <f t="shared" si="14"/>
        <v>0</v>
      </c>
      <c r="O51" s="9">
        <f t="shared" si="14"/>
        <v>0</v>
      </c>
      <c r="P51" s="9">
        <f t="shared" si="14"/>
        <v>0</v>
      </c>
      <c r="Q51" s="9">
        <f t="shared" si="14"/>
        <v>0</v>
      </c>
      <c r="R51" s="9">
        <f t="shared" ref="R51" si="15">R52+R53</f>
        <v>0</v>
      </c>
      <c r="S51" s="9">
        <f>S52+S53</f>
        <v>0</v>
      </c>
    </row>
    <row r="52" spans="1:19" x14ac:dyDescent="0.25">
      <c r="A52" s="28" t="s">
        <v>17</v>
      </c>
      <c r="B52" s="18"/>
      <c r="C52" s="18"/>
      <c r="D52" s="18"/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</row>
    <row r="53" spans="1:19" ht="15.75" thickBot="1" x14ac:dyDescent="0.3">
      <c r="A53" s="29" t="s">
        <v>16</v>
      </c>
      <c r="B53" s="30"/>
      <c r="C53" s="30"/>
      <c r="D53" s="30"/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</row>
    <row r="54" spans="1:19" x14ac:dyDescent="0.25">
      <c r="A54" s="32" t="s">
        <v>20</v>
      </c>
      <c r="B54" s="33">
        <f t="shared" ref="B54:N54" si="16">B55+B56</f>
        <v>0</v>
      </c>
      <c r="C54" s="33">
        <f t="shared" si="16"/>
        <v>0</v>
      </c>
      <c r="D54" s="33">
        <f t="shared" si="16"/>
        <v>0</v>
      </c>
      <c r="E54" s="33">
        <f t="shared" si="16"/>
        <v>0</v>
      </c>
      <c r="F54" s="33">
        <f t="shared" si="16"/>
        <v>0</v>
      </c>
      <c r="G54" s="33">
        <f t="shared" si="16"/>
        <v>2</v>
      </c>
      <c r="H54" s="33">
        <f t="shared" si="16"/>
        <v>10</v>
      </c>
      <c r="I54" s="33">
        <f t="shared" si="16"/>
        <v>68</v>
      </c>
      <c r="J54" s="33">
        <f t="shared" si="16"/>
        <v>67</v>
      </c>
      <c r="K54" s="33">
        <f t="shared" si="16"/>
        <v>66</v>
      </c>
      <c r="L54" s="33">
        <f t="shared" si="16"/>
        <v>65</v>
      </c>
      <c r="M54" s="33">
        <f t="shared" si="16"/>
        <v>64</v>
      </c>
      <c r="N54" s="33">
        <f t="shared" si="16"/>
        <v>62</v>
      </c>
      <c r="O54" s="33">
        <f>O55+O56</f>
        <v>61</v>
      </c>
      <c r="P54" s="33">
        <f>P55+P56</f>
        <v>60</v>
      </c>
      <c r="Q54" s="33">
        <f>Q55+Q56</f>
        <v>58</v>
      </c>
      <c r="R54" s="33">
        <f>R55+R56</f>
        <v>57</v>
      </c>
      <c r="S54" s="33">
        <f>S55+S56</f>
        <v>0</v>
      </c>
    </row>
    <row r="55" spans="1:19" x14ac:dyDescent="0.25">
      <c r="A55" s="34" t="s">
        <v>14</v>
      </c>
      <c r="B55" s="35">
        <f t="shared" ref="B55:Q56" si="17">B44+B48+B52</f>
        <v>0</v>
      </c>
      <c r="C55" s="35">
        <f t="shared" si="17"/>
        <v>0</v>
      </c>
      <c r="D55" s="35">
        <f t="shared" si="17"/>
        <v>0</v>
      </c>
      <c r="E55" s="35">
        <f t="shared" si="17"/>
        <v>0</v>
      </c>
      <c r="F55" s="35">
        <f t="shared" si="17"/>
        <v>0</v>
      </c>
      <c r="G55" s="35">
        <f t="shared" si="17"/>
        <v>0</v>
      </c>
      <c r="H55" s="35">
        <f t="shared" si="17"/>
        <v>0</v>
      </c>
      <c r="I55" s="35">
        <f t="shared" si="17"/>
        <v>55</v>
      </c>
      <c r="J55" s="35">
        <f t="shared" si="17"/>
        <v>55</v>
      </c>
      <c r="K55" s="35">
        <f t="shared" si="17"/>
        <v>55</v>
      </c>
      <c r="L55" s="35">
        <f t="shared" si="17"/>
        <v>55</v>
      </c>
      <c r="M55" s="35">
        <f t="shared" si="17"/>
        <v>55</v>
      </c>
      <c r="N55" s="35">
        <f t="shared" si="17"/>
        <v>55</v>
      </c>
      <c r="O55" s="35">
        <f t="shared" si="17"/>
        <v>55</v>
      </c>
      <c r="P55" s="35">
        <f t="shared" si="17"/>
        <v>55</v>
      </c>
      <c r="Q55" s="35">
        <f t="shared" si="17"/>
        <v>55</v>
      </c>
      <c r="R55" s="35">
        <f t="shared" ref="R55" si="18">R44+R48+R52</f>
        <v>55</v>
      </c>
      <c r="S55" s="35">
        <f>S44+S48+S52</f>
        <v>0</v>
      </c>
    </row>
    <row r="56" spans="1:19" x14ac:dyDescent="0.25">
      <c r="A56" s="36" t="s">
        <v>16</v>
      </c>
      <c r="B56" s="37">
        <f t="shared" ref="B56:P56" si="19">B45+B49+B53</f>
        <v>0</v>
      </c>
      <c r="C56" s="37">
        <f t="shared" si="19"/>
        <v>0</v>
      </c>
      <c r="D56" s="37">
        <f t="shared" si="19"/>
        <v>0</v>
      </c>
      <c r="E56" s="37">
        <f t="shared" si="19"/>
        <v>0</v>
      </c>
      <c r="F56" s="37">
        <f t="shared" si="19"/>
        <v>0</v>
      </c>
      <c r="G56" s="37">
        <f t="shared" si="19"/>
        <v>2</v>
      </c>
      <c r="H56" s="37">
        <f t="shared" si="19"/>
        <v>10</v>
      </c>
      <c r="I56" s="37">
        <f t="shared" si="19"/>
        <v>13</v>
      </c>
      <c r="J56" s="37">
        <f t="shared" si="19"/>
        <v>12</v>
      </c>
      <c r="K56" s="37">
        <f t="shared" si="19"/>
        <v>11</v>
      </c>
      <c r="L56" s="37">
        <f t="shared" si="19"/>
        <v>10</v>
      </c>
      <c r="M56" s="37">
        <f t="shared" si="19"/>
        <v>9</v>
      </c>
      <c r="N56" s="37">
        <f t="shared" si="19"/>
        <v>7</v>
      </c>
      <c r="O56" s="37">
        <f t="shared" si="19"/>
        <v>6</v>
      </c>
      <c r="P56" s="37">
        <f t="shared" si="19"/>
        <v>5</v>
      </c>
      <c r="Q56" s="37">
        <f t="shared" si="17"/>
        <v>3</v>
      </c>
      <c r="R56" s="37">
        <f t="shared" ref="R56" si="20">R45+R49+R53</f>
        <v>2</v>
      </c>
      <c r="S56" s="37">
        <f>S45+S49+S53</f>
        <v>0</v>
      </c>
    </row>
    <row r="58" spans="1:19" x14ac:dyDescent="0.25">
      <c r="E58" s="10"/>
      <c r="I58" t="s">
        <v>113</v>
      </c>
    </row>
    <row r="59" spans="1:19" x14ac:dyDescent="0.25">
      <c r="E59" s="10"/>
      <c r="I59" t="s">
        <v>99</v>
      </c>
    </row>
    <row r="60" spans="1:19" ht="15.75" x14ac:dyDescent="0.25">
      <c r="A60" s="45" t="s">
        <v>31</v>
      </c>
      <c r="E60" s="10"/>
    </row>
    <row r="61" spans="1:19" x14ac:dyDescent="0.25">
      <c r="A61" s="1" t="s">
        <v>12</v>
      </c>
      <c r="E61" s="10"/>
    </row>
    <row r="62" spans="1:19" x14ac:dyDescent="0.25">
      <c r="A62" s="13" t="s">
        <v>128</v>
      </c>
      <c r="E62" s="10"/>
    </row>
    <row r="63" spans="1:19" x14ac:dyDescent="0.25">
      <c r="A63" s="1"/>
      <c r="E63" s="10"/>
    </row>
    <row r="64" spans="1:19" ht="15.75" thickBot="1" x14ac:dyDescent="0.3">
      <c r="B64" s="10" t="s">
        <v>13</v>
      </c>
      <c r="C64" s="10" t="s">
        <v>13</v>
      </c>
      <c r="D64" s="10" t="s">
        <v>13</v>
      </c>
      <c r="E64" s="10" t="s">
        <v>13</v>
      </c>
      <c r="F64" s="10" t="s">
        <v>13</v>
      </c>
      <c r="G64" s="10" t="s">
        <v>13</v>
      </c>
    </row>
    <row r="65" spans="1:19" ht="15.75" thickBot="1" x14ac:dyDescent="0.3">
      <c r="A65" s="7" t="s">
        <v>5</v>
      </c>
      <c r="B65" s="25">
        <v>2018</v>
      </c>
      <c r="C65" s="25">
        <v>2019</v>
      </c>
      <c r="D65" s="25">
        <v>2020</v>
      </c>
      <c r="E65" s="44">
        <v>2021</v>
      </c>
      <c r="F65" s="26">
        <v>2022</v>
      </c>
      <c r="G65" s="26">
        <v>2023</v>
      </c>
      <c r="H65" s="26">
        <v>2024</v>
      </c>
      <c r="I65" s="26">
        <v>2025</v>
      </c>
      <c r="J65" s="26">
        <v>2026</v>
      </c>
      <c r="K65" s="26">
        <v>2027</v>
      </c>
      <c r="L65" s="26">
        <v>2028</v>
      </c>
      <c r="M65" s="26">
        <v>2029</v>
      </c>
      <c r="N65" s="26">
        <v>2030</v>
      </c>
      <c r="O65" s="26">
        <v>2031</v>
      </c>
      <c r="P65" s="26">
        <v>2032</v>
      </c>
      <c r="Q65" s="26">
        <v>2033</v>
      </c>
      <c r="R65" s="26">
        <v>2034</v>
      </c>
      <c r="S65" s="26">
        <v>2035</v>
      </c>
    </row>
    <row r="66" spans="1:19" x14ac:dyDescent="0.25">
      <c r="A66" s="8" t="s">
        <v>15</v>
      </c>
      <c r="B66" s="27">
        <f t="shared" ref="B66:P66" si="21">B67+B68</f>
        <v>0</v>
      </c>
      <c r="C66" s="27">
        <f t="shared" si="21"/>
        <v>0</v>
      </c>
      <c r="D66" s="27">
        <f t="shared" si="21"/>
        <v>0</v>
      </c>
      <c r="E66" s="9">
        <f t="shared" si="21"/>
        <v>0</v>
      </c>
      <c r="F66" s="9">
        <f t="shared" si="21"/>
        <v>0</v>
      </c>
      <c r="G66" s="9">
        <f t="shared" si="21"/>
        <v>0</v>
      </c>
      <c r="H66" s="265">
        <f t="shared" si="21"/>
        <v>0.3</v>
      </c>
      <c r="I66" s="265">
        <f t="shared" si="21"/>
        <v>0.5</v>
      </c>
      <c r="J66" s="265">
        <f t="shared" si="21"/>
        <v>0.6</v>
      </c>
      <c r="K66" s="265">
        <f t="shared" si="21"/>
        <v>0.7</v>
      </c>
      <c r="L66" s="265">
        <f t="shared" si="21"/>
        <v>0.7</v>
      </c>
      <c r="M66" s="265">
        <f t="shared" si="21"/>
        <v>0.7</v>
      </c>
      <c r="N66" s="265">
        <f t="shared" si="21"/>
        <v>0.7</v>
      </c>
      <c r="O66" s="265">
        <f t="shared" si="21"/>
        <v>0.7</v>
      </c>
      <c r="P66" s="265">
        <f t="shared" si="21"/>
        <v>0.7</v>
      </c>
      <c r="Q66" s="265">
        <f t="shared" ref="Q66:R66" si="22">Q67+Q68</f>
        <v>0.7</v>
      </c>
      <c r="R66" s="265">
        <f t="shared" si="22"/>
        <v>12</v>
      </c>
      <c r="S66" s="265">
        <f>S67+S68</f>
        <v>19</v>
      </c>
    </row>
    <row r="67" spans="1:19" x14ac:dyDescent="0.25">
      <c r="A67" s="28" t="s">
        <v>17</v>
      </c>
      <c r="B67" s="18"/>
      <c r="C67" s="18"/>
      <c r="D67" s="18"/>
      <c r="E67" s="5">
        <v>0</v>
      </c>
      <c r="F67" s="5">
        <v>0</v>
      </c>
      <c r="G67" s="5">
        <v>0</v>
      </c>
      <c r="H67" s="270">
        <v>0</v>
      </c>
      <c r="I67" s="270">
        <v>0.2</v>
      </c>
      <c r="J67" s="270">
        <v>0.3</v>
      </c>
      <c r="K67" s="270">
        <v>0.3</v>
      </c>
      <c r="L67" s="270">
        <v>0.3</v>
      </c>
      <c r="M67" s="270">
        <v>0.3</v>
      </c>
      <c r="N67" s="270">
        <v>0.3</v>
      </c>
      <c r="O67" s="270">
        <v>0.3</v>
      </c>
      <c r="P67" s="270">
        <v>0.3</v>
      </c>
      <c r="Q67" s="270">
        <v>0.3</v>
      </c>
      <c r="R67" s="270">
        <v>5</v>
      </c>
      <c r="S67" s="270">
        <v>11</v>
      </c>
    </row>
    <row r="68" spans="1:19" ht="15.75" thickBot="1" x14ac:dyDescent="0.3">
      <c r="A68" s="29" t="s">
        <v>16</v>
      </c>
      <c r="B68" s="30"/>
      <c r="C68" s="30"/>
      <c r="D68" s="30"/>
      <c r="E68" s="21">
        <v>0</v>
      </c>
      <c r="F68" s="21">
        <v>0</v>
      </c>
      <c r="G68" s="21">
        <v>0</v>
      </c>
      <c r="H68" s="21">
        <v>0.3</v>
      </c>
      <c r="I68" s="21">
        <v>0.3</v>
      </c>
      <c r="J68" s="21">
        <v>0.3</v>
      </c>
      <c r="K68" s="21">
        <v>0.4</v>
      </c>
      <c r="L68" s="21">
        <v>0.4</v>
      </c>
      <c r="M68" s="21">
        <v>0.4</v>
      </c>
      <c r="N68" s="21">
        <v>0.4</v>
      </c>
      <c r="O68" s="21">
        <v>0.4</v>
      </c>
      <c r="P68" s="21">
        <v>0.4</v>
      </c>
      <c r="Q68" s="21">
        <v>0.4</v>
      </c>
      <c r="R68" s="21">
        <v>7</v>
      </c>
      <c r="S68" s="21">
        <v>8</v>
      </c>
    </row>
    <row r="69" spans="1:19" ht="15.75" thickBot="1" x14ac:dyDescent="0.3">
      <c r="A69" s="14"/>
      <c r="B69" s="31"/>
      <c r="C69" s="31"/>
      <c r="D69" s="31"/>
    </row>
    <row r="70" spans="1:19" x14ac:dyDescent="0.25">
      <c r="A70" s="8" t="s">
        <v>18</v>
      </c>
      <c r="B70" s="27"/>
      <c r="C70" s="27"/>
      <c r="D70" s="27"/>
      <c r="E70" s="9">
        <f t="shared" ref="E70:P70" si="23">E71+E72</f>
        <v>0</v>
      </c>
      <c r="F70" s="9">
        <f t="shared" si="23"/>
        <v>0</v>
      </c>
      <c r="G70" s="9">
        <f t="shared" si="23"/>
        <v>0</v>
      </c>
      <c r="H70" s="9">
        <f t="shared" si="23"/>
        <v>0</v>
      </c>
      <c r="I70" s="9">
        <f t="shared" si="23"/>
        <v>0</v>
      </c>
      <c r="J70" s="9">
        <f t="shared" si="23"/>
        <v>0</v>
      </c>
      <c r="K70" s="9">
        <f t="shared" si="23"/>
        <v>0</v>
      </c>
      <c r="L70" s="9">
        <f t="shared" si="23"/>
        <v>0</v>
      </c>
      <c r="M70" s="9">
        <f t="shared" si="23"/>
        <v>0</v>
      </c>
      <c r="N70" s="9">
        <f t="shared" si="23"/>
        <v>0</v>
      </c>
      <c r="O70" s="9">
        <f t="shared" si="23"/>
        <v>0</v>
      </c>
      <c r="P70" s="9">
        <f t="shared" si="23"/>
        <v>0</v>
      </c>
      <c r="Q70" s="9">
        <f t="shared" ref="Q70:R70" si="24">Q71+Q72</f>
        <v>0</v>
      </c>
      <c r="R70" s="9">
        <f t="shared" si="24"/>
        <v>0</v>
      </c>
      <c r="S70" s="9">
        <f>S71+S72</f>
        <v>0</v>
      </c>
    </row>
    <row r="71" spans="1:19" x14ac:dyDescent="0.25">
      <c r="A71" s="28" t="s">
        <v>17</v>
      </c>
      <c r="B71" s="18"/>
      <c r="C71" s="18"/>
      <c r="D71" s="18"/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15.75" thickBot="1" x14ac:dyDescent="0.3">
      <c r="A72" s="29" t="s">
        <v>16</v>
      </c>
      <c r="B72" s="30"/>
      <c r="C72" s="30"/>
      <c r="D72" s="30"/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v>0</v>
      </c>
    </row>
    <row r="73" spans="1:19" ht="15.75" thickBot="1" x14ac:dyDescent="0.3">
      <c r="A73" s="14"/>
      <c r="B73" s="31"/>
      <c r="C73" s="31"/>
      <c r="D73" s="31"/>
    </row>
    <row r="74" spans="1:19" x14ac:dyDescent="0.25">
      <c r="A74" s="8" t="s">
        <v>19</v>
      </c>
      <c r="B74" s="27"/>
      <c r="C74" s="27"/>
      <c r="D74" s="27"/>
      <c r="E74" s="9">
        <f t="shared" ref="E74:P74" si="25">E75+E76</f>
        <v>0</v>
      </c>
      <c r="F74" s="9">
        <f t="shared" si="25"/>
        <v>0</v>
      </c>
      <c r="G74" s="9">
        <f t="shared" si="25"/>
        <v>0</v>
      </c>
      <c r="H74" s="9">
        <f t="shared" si="25"/>
        <v>0</v>
      </c>
      <c r="I74" s="9">
        <f t="shared" si="25"/>
        <v>0</v>
      </c>
      <c r="J74" s="9">
        <f t="shared" si="25"/>
        <v>0</v>
      </c>
      <c r="K74" s="9">
        <f t="shared" si="25"/>
        <v>0</v>
      </c>
      <c r="L74" s="9">
        <f t="shared" si="25"/>
        <v>0</v>
      </c>
      <c r="M74" s="9">
        <f t="shared" si="25"/>
        <v>0</v>
      </c>
      <c r="N74" s="9">
        <f t="shared" si="25"/>
        <v>0</v>
      </c>
      <c r="O74" s="9">
        <f t="shared" si="25"/>
        <v>0</v>
      </c>
      <c r="P74" s="9">
        <f t="shared" si="25"/>
        <v>0</v>
      </c>
      <c r="Q74" s="9">
        <f t="shared" ref="Q74:R74" si="26">Q75+Q76</f>
        <v>0</v>
      </c>
      <c r="R74" s="9">
        <f t="shared" si="26"/>
        <v>0</v>
      </c>
      <c r="S74" s="9">
        <f>S75+S76</f>
        <v>0</v>
      </c>
    </row>
    <row r="75" spans="1:19" x14ac:dyDescent="0.25">
      <c r="A75" s="28" t="s">
        <v>17</v>
      </c>
      <c r="B75" s="18"/>
      <c r="C75" s="18"/>
      <c r="D75" s="18"/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</row>
    <row r="76" spans="1:19" ht="15.75" thickBot="1" x14ac:dyDescent="0.3">
      <c r="A76" s="29" t="s">
        <v>16</v>
      </c>
      <c r="B76" s="30"/>
      <c r="C76" s="30"/>
      <c r="D76" s="30"/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</row>
    <row r="77" spans="1:19" x14ac:dyDescent="0.25">
      <c r="A77" s="32" t="s">
        <v>20</v>
      </c>
      <c r="B77" s="33">
        <f t="shared" ref="B77:N77" si="27">B78+B79</f>
        <v>0</v>
      </c>
      <c r="C77" s="33">
        <f t="shared" si="27"/>
        <v>0</v>
      </c>
      <c r="D77" s="33">
        <f t="shared" si="27"/>
        <v>0</v>
      </c>
      <c r="E77" s="33">
        <f t="shared" si="27"/>
        <v>0</v>
      </c>
      <c r="F77" s="33">
        <f t="shared" si="27"/>
        <v>0</v>
      </c>
      <c r="G77" s="33">
        <f t="shared" si="27"/>
        <v>0</v>
      </c>
      <c r="H77" s="33">
        <f t="shared" si="27"/>
        <v>0.3</v>
      </c>
      <c r="I77" s="33">
        <f t="shared" si="27"/>
        <v>0.5</v>
      </c>
      <c r="J77" s="33">
        <f t="shared" si="27"/>
        <v>0.6</v>
      </c>
      <c r="K77" s="33">
        <f t="shared" si="27"/>
        <v>0.7</v>
      </c>
      <c r="L77" s="33">
        <f t="shared" si="27"/>
        <v>0.7</v>
      </c>
      <c r="M77" s="33">
        <f t="shared" si="27"/>
        <v>0.7</v>
      </c>
      <c r="N77" s="33">
        <f t="shared" si="27"/>
        <v>0.7</v>
      </c>
      <c r="O77" s="33">
        <f>O78+O79</f>
        <v>0.7</v>
      </c>
      <c r="P77" s="33">
        <f>P78+P79</f>
        <v>0.7</v>
      </c>
      <c r="Q77" s="33">
        <f>Q78+Q79</f>
        <v>0.7</v>
      </c>
      <c r="R77" s="33">
        <f>R78+R79</f>
        <v>12</v>
      </c>
      <c r="S77" s="33">
        <f>S78+S79</f>
        <v>19</v>
      </c>
    </row>
    <row r="78" spans="1:19" x14ac:dyDescent="0.25">
      <c r="A78" s="34" t="s">
        <v>14</v>
      </c>
      <c r="B78" s="35">
        <f t="shared" ref="B78:P79" si="28">B67+B71+B75</f>
        <v>0</v>
      </c>
      <c r="C78" s="35">
        <f t="shared" si="28"/>
        <v>0</v>
      </c>
      <c r="D78" s="35">
        <f t="shared" si="28"/>
        <v>0</v>
      </c>
      <c r="E78" s="35">
        <f t="shared" si="28"/>
        <v>0</v>
      </c>
      <c r="F78" s="35">
        <f t="shared" si="28"/>
        <v>0</v>
      </c>
      <c r="G78" s="35">
        <f t="shared" si="28"/>
        <v>0</v>
      </c>
      <c r="H78" s="35">
        <f t="shared" si="28"/>
        <v>0</v>
      </c>
      <c r="I78" s="35">
        <f t="shared" si="28"/>
        <v>0.2</v>
      </c>
      <c r="J78" s="35">
        <f t="shared" si="28"/>
        <v>0.3</v>
      </c>
      <c r="K78" s="35">
        <f t="shared" si="28"/>
        <v>0.3</v>
      </c>
      <c r="L78" s="35">
        <f t="shared" si="28"/>
        <v>0.3</v>
      </c>
      <c r="M78" s="35">
        <f t="shared" si="28"/>
        <v>0.3</v>
      </c>
      <c r="N78" s="35">
        <f t="shared" si="28"/>
        <v>0.3</v>
      </c>
      <c r="O78" s="35">
        <f t="shared" si="28"/>
        <v>0.3</v>
      </c>
      <c r="P78" s="35">
        <f t="shared" si="28"/>
        <v>0.3</v>
      </c>
      <c r="Q78" s="35">
        <f t="shared" ref="Q78:R78" si="29">Q67+Q71+Q75</f>
        <v>0.3</v>
      </c>
      <c r="R78" s="35">
        <f t="shared" si="29"/>
        <v>5</v>
      </c>
      <c r="S78" s="35">
        <f>S67+S71+S75</f>
        <v>11</v>
      </c>
    </row>
    <row r="79" spans="1:19" x14ac:dyDescent="0.25">
      <c r="A79" s="36" t="s">
        <v>16</v>
      </c>
      <c r="B79" s="37">
        <f t="shared" si="28"/>
        <v>0</v>
      </c>
      <c r="C79" s="37">
        <f t="shared" si="28"/>
        <v>0</v>
      </c>
      <c r="D79" s="37">
        <f t="shared" si="28"/>
        <v>0</v>
      </c>
      <c r="E79" s="37">
        <f t="shared" si="28"/>
        <v>0</v>
      </c>
      <c r="F79" s="37">
        <f t="shared" si="28"/>
        <v>0</v>
      </c>
      <c r="G79" s="37">
        <f t="shared" si="28"/>
        <v>0</v>
      </c>
      <c r="H79" s="37">
        <f t="shared" si="28"/>
        <v>0.3</v>
      </c>
      <c r="I79" s="37">
        <f t="shared" si="28"/>
        <v>0.3</v>
      </c>
      <c r="J79" s="37">
        <f t="shared" si="28"/>
        <v>0.3</v>
      </c>
      <c r="K79" s="37">
        <f t="shared" si="28"/>
        <v>0.4</v>
      </c>
      <c r="L79" s="37">
        <f t="shared" si="28"/>
        <v>0.4</v>
      </c>
      <c r="M79" s="37">
        <f t="shared" si="28"/>
        <v>0.4</v>
      </c>
      <c r="N79" s="37">
        <f t="shared" si="28"/>
        <v>0.4</v>
      </c>
      <c r="O79" s="37">
        <f t="shared" si="28"/>
        <v>0.4</v>
      </c>
      <c r="P79" s="37">
        <f t="shared" si="28"/>
        <v>0.4</v>
      </c>
      <c r="Q79" s="37">
        <f t="shared" ref="Q79:R79" si="30">Q68+Q72+Q76</f>
        <v>0.4</v>
      </c>
      <c r="R79" s="37">
        <f t="shared" si="30"/>
        <v>7</v>
      </c>
      <c r="S79" s="37">
        <f>S68+S72+S76</f>
        <v>8</v>
      </c>
    </row>
    <row r="81" spans="1:19" x14ac:dyDescent="0.25"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</row>
    <row r="82" spans="1:19" x14ac:dyDescent="0.25"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</row>
    <row r="85" spans="1:19" ht="15.75" x14ac:dyDescent="0.25">
      <c r="A85" s="45" t="s">
        <v>105</v>
      </c>
      <c r="E85" s="10"/>
    </row>
    <row r="86" spans="1:19" x14ac:dyDescent="0.25">
      <c r="A86" s="1" t="s">
        <v>12</v>
      </c>
      <c r="E86" s="10"/>
    </row>
    <row r="87" spans="1:19" x14ac:dyDescent="0.25">
      <c r="A87" s="11" t="s">
        <v>127</v>
      </c>
      <c r="E87" s="10"/>
    </row>
    <row r="88" spans="1:19" x14ac:dyDescent="0.25">
      <c r="A88" s="1"/>
      <c r="E88" s="10"/>
      <c r="I88" s="257"/>
      <c r="J88" s="257"/>
      <c r="K88" s="257"/>
      <c r="L88" s="257"/>
      <c r="N88" s="257"/>
      <c r="O88" s="257"/>
    </row>
    <row r="89" spans="1:19" ht="15.75" thickBot="1" x14ac:dyDescent="0.3">
      <c r="B89" s="10" t="s">
        <v>13</v>
      </c>
      <c r="C89" s="10" t="s">
        <v>13</v>
      </c>
      <c r="D89" s="10" t="s">
        <v>13</v>
      </c>
      <c r="E89" s="10" t="s">
        <v>13</v>
      </c>
      <c r="F89" s="10" t="s">
        <v>13</v>
      </c>
      <c r="G89" s="10" t="s">
        <v>13</v>
      </c>
    </row>
    <row r="90" spans="1:19" ht="15.75" thickBot="1" x14ac:dyDescent="0.3">
      <c r="A90" s="7" t="s">
        <v>5</v>
      </c>
      <c r="B90" s="25">
        <v>2018</v>
      </c>
      <c r="C90" s="25">
        <v>2019</v>
      </c>
      <c r="D90" s="25">
        <v>2020</v>
      </c>
      <c r="E90" s="44">
        <v>2021</v>
      </c>
      <c r="F90" s="26">
        <v>2022</v>
      </c>
      <c r="G90" s="26">
        <v>2023</v>
      </c>
      <c r="H90" s="26">
        <v>2024</v>
      </c>
      <c r="I90" s="26">
        <v>2025</v>
      </c>
      <c r="J90" s="26">
        <v>2026</v>
      </c>
      <c r="K90" s="26">
        <v>2027</v>
      </c>
      <c r="L90" s="26">
        <v>2028</v>
      </c>
      <c r="M90" s="26">
        <v>2029</v>
      </c>
      <c r="N90" s="26">
        <v>2030</v>
      </c>
      <c r="O90" s="26">
        <v>2031</v>
      </c>
      <c r="P90" s="26">
        <v>2032</v>
      </c>
      <c r="Q90" s="26">
        <v>2033</v>
      </c>
      <c r="R90" s="26">
        <v>2034</v>
      </c>
      <c r="S90" s="26">
        <v>2035</v>
      </c>
    </row>
    <row r="91" spans="1:19" x14ac:dyDescent="0.25">
      <c r="A91" s="8" t="s">
        <v>15</v>
      </c>
      <c r="B91" s="27">
        <f t="shared" ref="B91:R91" si="31">B92+B93</f>
        <v>0</v>
      </c>
      <c r="C91" s="27">
        <f t="shared" si="31"/>
        <v>0</v>
      </c>
      <c r="D91" s="27">
        <f t="shared" si="31"/>
        <v>0</v>
      </c>
      <c r="E91" s="9">
        <f t="shared" si="31"/>
        <v>0</v>
      </c>
      <c r="F91" s="9">
        <f t="shared" si="31"/>
        <v>0</v>
      </c>
      <c r="G91" s="9">
        <f t="shared" si="31"/>
        <v>0</v>
      </c>
      <c r="H91" s="9">
        <f t="shared" si="31"/>
        <v>0</v>
      </c>
      <c r="I91" s="9">
        <f t="shared" si="31"/>
        <v>0</v>
      </c>
      <c r="J91" s="9">
        <f t="shared" si="31"/>
        <v>2.1999999999999999E-2</v>
      </c>
      <c r="K91" s="9">
        <f t="shared" si="31"/>
        <v>6.9000000000000006E-2</v>
      </c>
      <c r="L91" s="9">
        <f t="shared" si="31"/>
        <v>0.115</v>
      </c>
      <c r="M91" s="9">
        <f t="shared" si="31"/>
        <v>0.159</v>
      </c>
      <c r="N91" s="9">
        <f t="shared" si="31"/>
        <v>0.18099999999999999</v>
      </c>
      <c r="O91" s="9">
        <f t="shared" si="31"/>
        <v>0.18</v>
      </c>
      <c r="P91" s="9">
        <f t="shared" si="31"/>
        <v>0.18</v>
      </c>
      <c r="Q91" s="9">
        <f t="shared" si="31"/>
        <v>0.18</v>
      </c>
      <c r="R91" s="9">
        <f t="shared" si="31"/>
        <v>1.06</v>
      </c>
      <c r="S91" s="9">
        <f>S92+S93</f>
        <v>1.06</v>
      </c>
    </row>
    <row r="92" spans="1:19" x14ac:dyDescent="0.25">
      <c r="A92" s="28" t="s">
        <v>17</v>
      </c>
      <c r="B92" s="18"/>
      <c r="C92" s="18"/>
      <c r="D92" s="18"/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0.01</v>
      </c>
      <c r="K92" s="5">
        <v>0.03</v>
      </c>
      <c r="L92" s="5">
        <v>0.05</v>
      </c>
      <c r="M92" s="5">
        <v>7.0000000000000007E-2</v>
      </c>
      <c r="N92" s="5">
        <v>0.08</v>
      </c>
      <c r="O92" s="5">
        <v>0.08</v>
      </c>
      <c r="P92" s="5">
        <v>0.08</v>
      </c>
      <c r="Q92" s="5">
        <v>0.08</v>
      </c>
      <c r="R92" s="5">
        <v>0.08</v>
      </c>
      <c r="S92" s="5">
        <v>0.08</v>
      </c>
    </row>
    <row r="93" spans="1:19" ht="15.75" thickBot="1" x14ac:dyDescent="0.3">
      <c r="A93" s="29" t="s">
        <v>16</v>
      </c>
      <c r="B93" s="30"/>
      <c r="C93" s="30"/>
      <c r="D93" s="30"/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1.2E-2</v>
      </c>
      <c r="K93" s="21">
        <v>3.9E-2</v>
      </c>
      <c r="L93" s="21">
        <v>6.5000000000000002E-2</v>
      </c>
      <c r="M93" s="21">
        <v>8.8999999999999996E-2</v>
      </c>
      <c r="N93" s="21">
        <v>0.10100000000000001</v>
      </c>
      <c r="O93" s="21">
        <v>0.1</v>
      </c>
      <c r="P93" s="21">
        <v>0.1</v>
      </c>
      <c r="Q93" s="21">
        <v>0.1</v>
      </c>
      <c r="R93" s="21">
        <v>0.98</v>
      </c>
      <c r="S93" s="21">
        <v>0.98</v>
      </c>
    </row>
    <row r="94" spans="1:19" ht="15.75" thickBot="1" x14ac:dyDescent="0.3">
      <c r="A94" s="14"/>
      <c r="B94" s="31"/>
      <c r="C94" s="31"/>
      <c r="D94" s="31"/>
      <c r="R94">
        <v>1</v>
      </c>
    </row>
    <row r="95" spans="1:19" x14ac:dyDescent="0.25">
      <c r="A95" s="8" t="s">
        <v>18</v>
      </c>
      <c r="B95" s="27"/>
      <c r="C95" s="27"/>
      <c r="D95" s="27"/>
      <c r="E95" s="9">
        <f t="shared" ref="E95:R95" si="32">E96+E97</f>
        <v>0</v>
      </c>
      <c r="F95" s="9">
        <f t="shared" si="32"/>
        <v>0</v>
      </c>
      <c r="G95" s="9">
        <f t="shared" si="32"/>
        <v>0</v>
      </c>
      <c r="H95" s="9">
        <f t="shared" si="32"/>
        <v>0</v>
      </c>
      <c r="I95" s="9">
        <f t="shared" si="32"/>
        <v>0</v>
      </c>
      <c r="J95" s="9">
        <f t="shared" si="32"/>
        <v>0</v>
      </c>
      <c r="K95" s="9">
        <f t="shared" si="32"/>
        <v>0</v>
      </c>
      <c r="L95" s="9">
        <f t="shared" si="32"/>
        <v>0</v>
      </c>
      <c r="M95" s="9">
        <f t="shared" si="32"/>
        <v>0</v>
      </c>
      <c r="N95" s="9">
        <f t="shared" si="32"/>
        <v>0</v>
      </c>
      <c r="O95" s="9">
        <f t="shared" si="32"/>
        <v>0</v>
      </c>
      <c r="P95" s="9">
        <f t="shared" si="32"/>
        <v>0</v>
      </c>
      <c r="Q95" s="9">
        <f t="shared" si="32"/>
        <v>0</v>
      </c>
      <c r="R95" s="9">
        <f t="shared" si="32"/>
        <v>0</v>
      </c>
      <c r="S95" s="9">
        <f>S96+S97</f>
        <v>0</v>
      </c>
    </row>
    <row r="96" spans="1:19" x14ac:dyDescent="0.25">
      <c r="A96" s="28" t="s">
        <v>17</v>
      </c>
      <c r="B96" s="18"/>
      <c r="C96" s="18"/>
      <c r="D96" s="18"/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</row>
    <row r="97" spans="1:19" ht="15.75" thickBot="1" x14ac:dyDescent="0.3">
      <c r="A97" s="29" t="s">
        <v>16</v>
      </c>
      <c r="B97" s="30"/>
      <c r="C97" s="30"/>
      <c r="D97" s="30"/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v>0</v>
      </c>
    </row>
    <row r="98" spans="1:19" ht="15.75" thickBot="1" x14ac:dyDescent="0.3">
      <c r="A98" s="14"/>
      <c r="B98" s="31"/>
      <c r="C98" s="31"/>
      <c r="D98" s="31"/>
    </row>
    <row r="99" spans="1:19" x14ac:dyDescent="0.25">
      <c r="A99" s="8" t="s">
        <v>19</v>
      </c>
      <c r="B99" s="27"/>
      <c r="C99" s="27"/>
      <c r="D99" s="27"/>
      <c r="E99" s="9">
        <f t="shared" ref="E99:R99" si="33">E100+E101</f>
        <v>0</v>
      </c>
      <c r="F99" s="9">
        <f t="shared" si="33"/>
        <v>0</v>
      </c>
      <c r="G99" s="9">
        <f t="shared" si="33"/>
        <v>0</v>
      </c>
      <c r="H99" s="9">
        <f t="shared" si="33"/>
        <v>0</v>
      </c>
      <c r="I99" s="9">
        <f t="shared" si="33"/>
        <v>0</v>
      </c>
      <c r="J99" s="9">
        <f t="shared" si="33"/>
        <v>0</v>
      </c>
      <c r="K99" s="9">
        <f t="shared" si="33"/>
        <v>0</v>
      </c>
      <c r="L99" s="9">
        <f t="shared" si="33"/>
        <v>0</v>
      </c>
      <c r="M99" s="9">
        <f t="shared" si="33"/>
        <v>0</v>
      </c>
      <c r="N99" s="9">
        <f t="shared" si="33"/>
        <v>0</v>
      </c>
      <c r="O99" s="9">
        <f t="shared" si="33"/>
        <v>0</v>
      </c>
      <c r="P99" s="9">
        <f t="shared" si="33"/>
        <v>0</v>
      </c>
      <c r="Q99" s="9">
        <f t="shared" si="33"/>
        <v>0</v>
      </c>
      <c r="R99" s="9">
        <f t="shared" si="33"/>
        <v>0</v>
      </c>
      <c r="S99" s="9">
        <f>S100+S101</f>
        <v>0</v>
      </c>
    </row>
    <row r="100" spans="1:19" x14ac:dyDescent="0.25">
      <c r="A100" s="28" t="s">
        <v>17</v>
      </c>
      <c r="B100" s="18"/>
      <c r="C100" s="18"/>
      <c r="D100" s="18"/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ht="15.75" thickBot="1" x14ac:dyDescent="0.3">
      <c r="A101" s="29" t="s">
        <v>16</v>
      </c>
      <c r="B101" s="30"/>
      <c r="C101" s="30"/>
      <c r="D101" s="30"/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</row>
    <row r="102" spans="1:19" x14ac:dyDescent="0.25">
      <c r="A102" s="32" t="s">
        <v>20</v>
      </c>
      <c r="B102" s="33">
        <f t="shared" ref="B102:N102" si="34">B103+B104</f>
        <v>0</v>
      </c>
      <c r="C102" s="33">
        <f t="shared" si="34"/>
        <v>0</v>
      </c>
      <c r="D102" s="33">
        <f t="shared" si="34"/>
        <v>0</v>
      </c>
      <c r="E102" s="33">
        <f t="shared" si="34"/>
        <v>0</v>
      </c>
      <c r="F102" s="33">
        <f t="shared" si="34"/>
        <v>0</v>
      </c>
      <c r="G102" s="33">
        <f t="shared" si="34"/>
        <v>0</v>
      </c>
      <c r="H102" s="33">
        <f t="shared" si="34"/>
        <v>0</v>
      </c>
      <c r="I102" s="33">
        <f t="shared" si="34"/>
        <v>0</v>
      </c>
      <c r="J102" s="33">
        <f t="shared" si="34"/>
        <v>2.1999999999999999E-2</v>
      </c>
      <c r="K102" s="33">
        <f t="shared" si="34"/>
        <v>6.9000000000000006E-2</v>
      </c>
      <c r="L102" s="33">
        <f t="shared" si="34"/>
        <v>0.115</v>
      </c>
      <c r="M102" s="33">
        <f t="shared" si="34"/>
        <v>0.159</v>
      </c>
      <c r="N102" s="33">
        <f t="shared" si="34"/>
        <v>0.18099999999999999</v>
      </c>
      <c r="O102" s="33">
        <f>O103+O104</f>
        <v>0.18</v>
      </c>
      <c r="P102" s="33">
        <f>P103+P104</f>
        <v>0.18</v>
      </c>
      <c r="Q102" s="33">
        <f>Q103+Q104</f>
        <v>0.18</v>
      </c>
      <c r="R102" s="33">
        <f>R103+R104</f>
        <v>1.06</v>
      </c>
      <c r="S102" s="33">
        <f>S103+S104</f>
        <v>1.06</v>
      </c>
    </row>
    <row r="103" spans="1:19" x14ac:dyDescent="0.25">
      <c r="A103" s="34" t="s">
        <v>14</v>
      </c>
      <c r="B103" s="35">
        <f t="shared" ref="B103:R104" si="35">B92+B96+B100</f>
        <v>0</v>
      </c>
      <c r="C103" s="35">
        <f t="shared" si="35"/>
        <v>0</v>
      </c>
      <c r="D103" s="35">
        <f t="shared" si="35"/>
        <v>0</v>
      </c>
      <c r="E103" s="35">
        <f t="shared" si="35"/>
        <v>0</v>
      </c>
      <c r="F103" s="35">
        <f t="shared" si="35"/>
        <v>0</v>
      </c>
      <c r="G103" s="35">
        <f t="shared" si="35"/>
        <v>0</v>
      </c>
      <c r="H103" s="35">
        <f t="shared" si="35"/>
        <v>0</v>
      </c>
      <c r="I103" s="35">
        <f t="shared" si="35"/>
        <v>0</v>
      </c>
      <c r="J103" s="35">
        <f t="shared" si="35"/>
        <v>0.01</v>
      </c>
      <c r="K103" s="35">
        <f t="shared" si="35"/>
        <v>0.03</v>
      </c>
      <c r="L103" s="35">
        <f t="shared" si="35"/>
        <v>0.05</v>
      </c>
      <c r="M103" s="35">
        <f t="shared" si="35"/>
        <v>7.0000000000000007E-2</v>
      </c>
      <c r="N103" s="35">
        <f t="shared" si="35"/>
        <v>0.08</v>
      </c>
      <c r="O103" s="35">
        <f t="shared" si="35"/>
        <v>0.08</v>
      </c>
      <c r="P103" s="35">
        <f t="shared" si="35"/>
        <v>0.08</v>
      </c>
      <c r="Q103" s="35">
        <f t="shared" si="35"/>
        <v>0.08</v>
      </c>
      <c r="R103" s="35">
        <f t="shared" si="35"/>
        <v>0.08</v>
      </c>
      <c r="S103" s="35">
        <f>S92+S96+S100</f>
        <v>0.08</v>
      </c>
    </row>
    <row r="104" spans="1:19" x14ac:dyDescent="0.25">
      <c r="A104" s="36" t="s">
        <v>16</v>
      </c>
      <c r="B104" s="37">
        <f t="shared" ref="B104:Q104" si="36">B93+B97+B101</f>
        <v>0</v>
      </c>
      <c r="C104" s="37">
        <f t="shared" si="36"/>
        <v>0</v>
      </c>
      <c r="D104" s="37">
        <f t="shared" si="36"/>
        <v>0</v>
      </c>
      <c r="E104" s="37">
        <f t="shared" si="36"/>
        <v>0</v>
      </c>
      <c r="F104" s="37">
        <f t="shared" si="36"/>
        <v>0</v>
      </c>
      <c r="G104" s="37">
        <f t="shared" si="36"/>
        <v>0</v>
      </c>
      <c r="H104" s="37">
        <f t="shared" si="36"/>
        <v>0</v>
      </c>
      <c r="I104" s="37">
        <f t="shared" si="36"/>
        <v>0</v>
      </c>
      <c r="J104" s="37">
        <f t="shared" si="36"/>
        <v>1.2E-2</v>
      </c>
      <c r="K104" s="37">
        <f t="shared" si="36"/>
        <v>3.9E-2</v>
      </c>
      <c r="L104" s="37">
        <f t="shared" si="36"/>
        <v>6.5000000000000002E-2</v>
      </c>
      <c r="M104" s="37">
        <f t="shared" si="36"/>
        <v>8.8999999999999996E-2</v>
      </c>
      <c r="N104" s="37">
        <f t="shared" si="36"/>
        <v>0.10100000000000001</v>
      </c>
      <c r="O104" s="37">
        <f t="shared" si="36"/>
        <v>0.1</v>
      </c>
      <c r="P104" s="37">
        <f t="shared" si="36"/>
        <v>0.1</v>
      </c>
      <c r="Q104" s="37">
        <f t="shared" si="36"/>
        <v>0.1</v>
      </c>
      <c r="R104" s="37">
        <f t="shared" si="35"/>
        <v>0.98</v>
      </c>
      <c r="S104" s="37">
        <f>S93+S97+S101</f>
        <v>0.98</v>
      </c>
    </row>
    <row r="107" spans="1:19" x14ac:dyDescent="0.25">
      <c r="H107">
        <v>2024</v>
      </c>
      <c r="I107">
        <v>2025</v>
      </c>
      <c r="J107">
        <v>2026</v>
      </c>
      <c r="K107">
        <v>2027</v>
      </c>
      <c r="L107">
        <v>2028</v>
      </c>
      <c r="M107">
        <v>2029</v>
      </c>
      <c r="N107">
        <v>2030</v>
      </c>
      <c r="O107">
        <v>2031</v>
      </c>
      <c r="P107">
        <v>2032</v>
      </c>
      <c r="Q107">
        <v>2033</v>
      </c>
      <c r="R107">
        <v>2034</v>
      </c>
      <c r="S107">
        <v>2035</v>
      </c>
    </row>
    <row r="109" spans="1:19" x14ac:dyDescent="0.25">
      <c r="A109" s="168" t="s">
        <v>67</v>
      </c>
    </row>
    <row r="110" spans="1:19" x14ac:dyDescent="0.25">
      <c r="A110" s="169" t="s">
        <v>20</v>
      </c>
      <c r="B110" s="169">
        <f>B102+B77</f>
        <v>0</v>
      </c>
      <c r="C110" s="169">
        <f t="shared" ref="C110:S110" si="37">C102+C54+C77</f>
        <v>0</v>
      </c>
      <c r="D110" s="169">
        <f t="shared" si="37"/>
        <v>0</v>
      </c>
      <c r="E110" s="169">
        <f t="shared" si="37"/>
        <v>0</v>
      </c>
      <c r="F110" s="169">
        <f t="shared" si="37"/>
        <v>0</v>
      </c>
      <c r="G110" s="169">
        <f t="shared" si="37"/>
        <v>2</v>
      </c>
      <c r="H110" s="169">
        <f t="shared" si="37"/>
        <v>10.3</v>
      </c>
      <c r="I110" s="169">
        <f t="shared" si="37"/>
        <v>68.5</v>
      </c>
      <c r="J110" s="169">
        <f t="shared" si="37"/>
        <v>67.622</v>
      </c>
      <c r="K110" s="169">
        <f t="shared" si="37"/>
        <v>66.769000000000005</v>
      </c>
      <c r="L110" s="169">
        <f t="shared" si="37"/>
        <v>65.814999999999998</v>
      </c>
      <c r="M110" s="169">
        <f t="shared" si="37"/>
        <v>64.859000000000009</v>
      </c>
      <c r="N110" s="169">
        <f t="shared" si="37"/>
        <v>62.881</v>
      </c>
      <c r="O110" s="169">
        <f t="shared" si="37"/>
        <v>61.88</v>
      </c>
      <c r="P110" s="169">
        <f t="shared" si="37"/>
        <v>60.88</v>
      </c>
      <c r="Q110" s="169">
        <f t="shared" si="37"/>
        <v>58.88</v>
      </c>
      <c r="R110" s="169">
        <f t="shared" si="37"/>
        <v>70.06</v>
      </c>
      <c r="S110" s="169">
        <f t="shared" si="37"/>
        <v>20.059999999999999</v>
      </c>
    </row>
    <row r="111" spans="1:19" x14ac:dyDescent="0.25">
      <c r="A111" s="5" t="s">
        <v>14</v>
      </c>
      <c r="B111" s="5">
        <f>B103+B78</f>
        <v>0</v>
      </c>
      <c r="C111" s="5">
        <f t="shared" ref="C111:R111" si="38">C103+C78</f>
        <v>0</v>
      </c>
      <c r="D111" s="5">
        <f t="shared" si="38"/>
        <v>0</v>
      </c>
      <c r="E111" s="5">
        <f t="shared" si="38"/>
        <v>0</v>
      </c>
      <c r="F111" s="5">
        <f t="shared" si="38"/>
        <v>0</v>
      </c>
      <c r="G111" s="5">
        <f t="shared" si="38"/>
        <v>0</v>
      </c>
      <c r="H111" s="5">
        <f t="shared" si="38"/>
        <v>0</v>
      </c>
      <c r="I111" s="5">
        <f t="shared" si="38"/>
        <v>0.2</v>
      </c>
      <c r="J111" s="5">
        <f t="shared" si="38"/>
        <v>0.31</v>
      </c>
      <c r="K111" s="5">
        <f t="shared" si="38"/>
        <v>0.32999999999999996</v>
      </c>
      <c r="L111" s="5">
        <f t="shared" si="38"/>
        <v>0.35</v>
      </c>
      <c r="M111" s="5">
        <f t="shared" si="38"/>
        <v>0.37</v>
      </c>
      <c r="N111" s="5">
        <f t="shared" si="38"/>
        <v>0.38</v>
      </c>
      <c r="O111" s="5">
        <f t="shared" si="38"/>
        <v>0.38</v>
      </c>
      <c r="P111" s="5">
        <f t="shared" si="38"/>
        <v>0.38</v>
      </c>
      <c r="Q111" s="5">
        <f t="shared" si="38"/>
        <v>0.38</v>
      </c>
      <c r="R111" s="5">
        <f t="shared" si="38"/>
        <v>5.08</v>
      </c>
      <c r="S111" s="5">
        <f>S103+S78</f>
        <v>11.08</v>
      </c>
    </row>
    <row r="112" spans="1:19" x14ac:dyDescent="0.25">
      <c r="A112" s="5" t="s">
        <v>16</v>
      </c>
      <c r="B112" s="5">
        <f>B104+B79</f>
        <v>0</v>
      </c>
      <c r="C112" s="5">
        <f t="shared" ref="C112:S112" si="39">C104+C79</f>
        <v>0</v>
      </c>
      <c r="D112" s="5">
        <f t="shared" si="39"/>
        <v>0</v>
      </c>
      <c r="E112" s="5">
        <f t="shared" si="39"/>
        <v>0</v>
      </c>
      <c r="F112" s="5">
        <f t="shared" si="39"/>
        <v>0</v>
      </c>
      <c r="G112" s="5">
        <f t="shared" si="39"/>
        <v>0</v>
      </c>
      <c r="H112" s="5">
        <f t="shared" si="39"/>
        <v>0.3</v>
      </c>
      <c r="I112" s="5">
        <f t="shared" si="39"/>
        <v>0.3</v>
      </c>
      <c r="J112" s="5">
        <f t="shared" si="39"/>
        <v>0.312</v>
      </c>
      <c r="K112" s="5">
        <f t="shared" si="39"/>
        <v>0.439</v>
      </c>
      <c r="L112" s="5">
        <f t="shared" si="39"/>
        <v>0.46500000000000002</v>
      </c>
      <c r="M112" s="5">
        <f t="shared" si="39"/>
        <v>0.48899999999999999</v>
      </c>
      <c r="N112" s="5">
        <f t="shared" si="39"/>
        <v>0.501</v>
      </c>
      <c r="O112" s="5">
        <f t="shared" si="39"/>
        <v>0.5</v>
      </c>
      <c r="P112" s="5">
        <f t="shared" si="39"/>
        <v>0.5</v>
      </c>
      <c r="Q112" s="5">
        <f t="shared" si="39"/>
        <v>0.5</v>
      </c>
      <c r="R112" s="5">
        <f t="shared" si="39"/>
        <v>7.98</v>
      </c>
      <c r="S112" s="5">
        <f t="shared" si="39"/>
        <v>8.98</v>
      </c>
    </row>
    <row r="115" spans="1:19" x14ac:dyDescent="0.25">
      <c r="G115" t="s">
        <v>102</v>
      </c>
    </row>
    <row r="116" spans="1:19" x14ac:dyDescent="0.25">
      <c r="G116" t="s">
        <v>103</v>
      </c>
      <c r="H116" s="270">
        <f>H13+H48+H67</f>
        <v>197.024</v>
      </c>
      <c r="I116" s="270">
        <f>I13+I48+I67</f>
        <v>293.899</v>
      </c>
      <c r="J116" s="270">
        <f>J13+J48+J67+J92</f>
        <v>331.24</v>
      </c>
      <c r="K116" s="270">
        <f t="shared" ref="K116:S116" si="40">K13+K48+K67+K92</f>
        <v>374.38099999999997</v>
      </c>
      <c r="L116" s="270">
        <f t="shared" si="40"/>
        <v>413.60500000000002</v>
      </c>
      <c r="M116" s="270">
        <f t="shared" si="40"/>
        <v>444.60599999999999</v>
      </c>
      <c r="N116" s="270">
        <f t="shared" si="40"/>
        <v>474.18799999999999</v>
      </c>
      <c r="O116" s="270">
        <f t="shared" si="40"/>
        <v>494.88400000000001</v>
      </c>
      <c r="P116" s="270">
        <f t="shared" si="40"/>
        <v>516.69299999999998</v>
      </c>
      <c r="Q116" s="270">
        <f t="shared" si="40"/>
        <v>543.75599999999997</v>
      </c>
      <c r="R116" s="270">
        <f t="shared" si="40"/>
        <v>582.75800000000004</v>
      </c>
      <c r="S116" s="270">
        <f t="shared" si="40"/>
        <v>612.48700000000008</v>
      </c>
    </row>
    <row r="117" spans="1:19" x14ac:dyDescent="0.25">
      <c r="G117" t="s">
        <v>104</v>
      </c>
      <c r="H117" s="257">
        <f>H14+H49+H68</f>
        <v>189.51400000000001</v>
      </c>
      <c r="I117" s="257">
        <f t="shared" ref="I117" si="41">I14+I49+I68</f>
        <v>211.08700000000002</v>
      </c>
      <c r="J117" s="257">
        <f>J14+J49+J68+J93</f>
        <v>245.94500000000002</v>
      </c>
      <c r="K117" s="257">
        <f t="shared" ref="K117:S117" si="42">K14+K49+K68+K93</f>
        <v>292.47299999999996</v>
      </c>
      <c r="L117" s="257">
        <f t="shared" si="42"/>
        <v>344.40099999999995</v>
      </c>
      <c r="M117" s="257">
        <f t="shared" si="42"/>
        <v>377.07899999999995</v>
      </c>
      <c r="N117" s="257">
        <f t="shared" si="42"/>
        <v>410.827</v>
      </c>
      <c r="O117" s="257">
        <f t="shared" si="42"/>
        <v>451.54500000000002</v>
      </c>
      <c r="P117" s="257">
        <f t="shared" si="42"/>
        <v>493.08699999999999</v>
      </c>
      <c r="Q117" s="257">
        <f t="shared" si="42"/>
        <v>531.19600000000003</v>
      </c>
      <c r="R117" s="257">
        <f t="shared" si="42"/>
        <v>579.53800000000001</v>
      </c>
      <c r="S117" s="257">
        <f t="shared" si="42"/>
        <v>617.57100000000003</v>
      </c>
    </row>
    <row r="118" spans="1:19" x14ac:dyDescent="0.25">
      <c r="H118" s="270">
        <v>387</v>
      </c>
      <c r="I118" s="270">
        <f t="shared" ref="I118:S118" si="43">SUM(I116:I117)</f>
        <v>504.98599999999999</v>
      </c>
      <c r="J118" s="270">
        <f t="shared" si="43"/>
        <v>577.18500000000006</v>
      </c>
      <c r="K118" s="270">
        <f t="shared" si="43"/>
        <v>666.85399999999993</v>
      </c>
      <c r="L118" s="270">
        <f t="shared" si="43"/>
        <v>758.00599999999997</v>
      </c>
      <c r="M118" s="270">
        <f t="shared" si="43"/>
        <v>821.68499999999995</v>
      </c>
      <c r="N118" s="270">
        <f t="shared" si="43"/>
        <v>885.01499999999999</v>
      </c>
      <c r="O118" s="270">
        <f t="shared" si="43"/>
        <v>946.42900000000009</v>
      </c>
      <c r="P118" s="270">
        <f t="shared" si="43"/>
        <v>1009.78</v>
      </c>
      <c r="Q118" s="270">
        <f t="shared" si="43"/>
        <v>1074.952</v>
      </c>
      <c r="R118" s="270">
        <f t="shared" si="43"/>
        <v>1162.296</v>
      </c>
      <c r="S118" s="270">
        <f t="shared" si="43"/>
        <v>1230.058</v>
      </c>
    </row>
    <row r="120" spans="1:19" x14ac:dyDescent="0.25">
      <c r="G120" t="s">
        <v>106</v>
      </c>
    </row>
    <row r="121" spans="1:19" x14ac:dyDescent="0.25">
      <c r="G121" t="s">
        <v>93</v>
      </c>
      <c r="H121" s="270">
        <f>H116-H13</f>
        <v>0</v>
      </c>
      <c r="I121" s="270">
        <f t="shared" ref="I121:S121" si="44">I116-I13</f>
        <v>55.199999999999989</v>
      </c>
      <c r="J121" s="270">
        <f t="shared" si="44"/>
        <v>55.31</v>
      </c>
      <c r="K121" s="270">
        <f t="shared" si="44"/>
        <v>55.329999999999984</v>
      </c>
      <c r="L121" s="270">
        <f t="shared" si="44"/>
        <v>55.350000000000023</v>
      </c>
      <c r="M121" s="270">
        <f t="shared" si="44"/>
        <v>55.370000000000005</v>
      </c>
      <c r="N121" s="270">
        <f t="shared" si="44"/>
        <v>55.379999999999995</v>
      </c>
      <c r="O121" s="270">
        <f t="shared" si="44"/>
        <v>55.379999999999995</v>
      </c>
      <c r="P121" s="270">
        <f t="shared" si="44"/>
        <v>55.379999999999995</v>
      </c>
      <c r="Q121" s="270">
        <f t="shared" si="44"/>
        <v>55.379999999999995</v>
      </c>
      <c r="R121" s="270">
        <f t="shared" si="44"/>
        <v>60.080000000000041</v>
      </c>
      <c r="S121" s="270">
        <f t="shared" si="44"/>
        <v>11.080000000000041</v>
      </c>
    </row>
    <row r="122" spans="1:19" x14ac:dyDescent="0.25">
      <c r="G122" t="s">
        <v>94</v>
      </c>
      <c r="H122" s="257">
        <f>H117-H14</f>
        <v>10.300000000000011</v>
      </c>
      <c r="I122" s="257">
        <f t="shared" ref="I122:S122" si="45">I117-I14</f>
        <v>13.300000000000011</v>
      </c>
      <c r="J122" s="257">
        <f t="shared" si="45"/>
        <v>12.312000000000012</v>
      </c>
      <c r="K122" s="257">
        <f t="shared" si="45"/>
        <v>11.438999999999965</v>
      </c>
      <c r="L122" s="257">
        <f t="shared" si="45"/>
        <v>10.464999999999975</v>
      </c>
      <c r="M122" s="257">
        <f t="shared" si="45"/>
        <v>9.4889999999999759</v>
      </c>
      <c r="N122" s="257">
        <f t="shared" si="45"/>
        <v>7.5009999999999764</v>
      </c>
      <c r="O122" s="257">
        <f t="shared" si="45"/>
        <v>6.5</v>
      </c>
      <c r="P122" s="257">
        <f t="shared" si="45"/>
        <v>5.5</v>
      </c>
      <c r="Q122" s="257">
        <f t="shared" si="45"/>
        <v>3.5</v>
      </c>
      <c r="R122" s="257">
        <f t="shared" si="45"/>
        <v>9.9800000000000182</v>
      </c>
      <c r="S122" s="257">
        <f t="shared" si="45"/>
        <v>8.9800000000000182</v>
      </c>
    </row>
    <row r="123" spans="1:19" x14ac:dyDescent="0.25">
      <c r="A123" s="257"/>
      <c r="B123" s="257"/>
      <c r="C123" s="257"/>
      <c r="D123" s="257"/>
      <c r="E123" s="257"/>
      <c r="F123" s="257"/>
      <c r="G123" s="257"/>
    </row>
    <row r="124" spans="1:19" x14ac:dyDescent="0.25">
      <c r="A124" s="257"/>
      <c r="B124" s="257"/>
      <c r="C124" s="257"/>
      <c r="D124" s="257"/>
      <c r="E124" s="257"/>
      <c r="F124" s="257"/>
      <c r="G124" s="257"/>
    </row>
    <row r="125" spans="1:19" x14ac:dyDescent="0.25">
      <c r="A125" s="257"/>
      <c r="B125" s="257"/>
      <c r="C125" s="257"/>
      <c r="D125" s="257"/>
      <c r="E125" s="257"/>
      <c r="F125" s="257"/>
      <c r="G125" s="257"/>
    </row>
    <row r="126" spans="1:19" x14ac:dyDescent="0.25">
      <c r="A126" s="257"/>
      <c r="B126" s="257"/>
      <c r="C126" s="257"/>
      <c r="D126" s="257"/>
      <c r="E126" s="257"/>
      <c r="F126" s="257"/>
      <c r="G126" s="257"/>
    </row>
    <row r="127" spans="1:19" x14ac:dyDescent="0.25">
      <c r="A127" s="257"/>
      <c r="B127" s="257"/>
      <c r="C127" s="257"/>
      <c r="D127" s="257"/>
      <c r="E127" s="257"/>
      <c r="F127" s="257"/>
      <c r="G127" s="257"/>
    </row>
    <row r="128" spans="1:19" x14ac:dyDescent="0.25">
      <c r="A128" s="257"/>
      <c r="B128" s="257"/>
      <c r="C128" s="279"/>
      <c r="D128" s="257"/>
      <c r="E128" s="257"/>
      <c r="F128" s="257"/>
      <c r="G128" s="257"/>
    </row>
    <row r="129" spans="1:7" x14ac:dyDescent="0.25">
      <c r="A129" s="257"/>
      <c r="B129" s="257"/>
      <c r="C129" s="257"/>
      <c r="D129" s="257"/>
      <c r="E129" s="257"/>
      <c r="F129" s="257"/>
      <c r="G129" s="257"/>
    </row>
    <row r="130" spans="1:7" x14ac:dyDescent="0.25">
      <c r="A130" s="257"/>
      <c r="B130" s="257"/>
      <c r="C130" s="257"/>
      <c r="D130" s="257"/>
      <c r="E130" s="257"/>
      <c r="F130" s="257"/>
      <c r="G130" s="257"/>
    </row>
    <row r="131" spans="1:7" x14ac:dyDescent="0.25">
      <c r="A131" s="257"/>
      <c r="B131" s="257"/>
      <c r="C131" s="257"/>
      <c r="D131" s="257"/>
      <c r="E131" s="257"/>
      <c r="F131" s="257"/>
      <c r="G131" s="257"/>
    </row>
    <row r="132" spans="1:7" x14ac:dyDescent="0.25">
      <c r="A132" s="257"/>
      <c r="B132" s="257"/>
      <c r="C132" s="257"/>
      <c r="D132" s="257"/>
      <c r="E132" s="257"/>
      <c r="F132" s="257"/>
      <c r="G132" s="257"/>
    </row>
    <row r="133" spans="1:7" x14ac:dyDescent="0.25">
      <c r="A133" s="257"/>
      <c r="B133" s="257"/>
      <c r="C133" s="257"/>
      <c r="D133" s="257"/>
      <c r="E133" s="257"/>
      <c r="F133" s="257"/>
      <c r="G133" s="257"/>
    </row>
    <row r="134" spans="1:7" x14ac:dyDescent="0.25">
      <c r="A134" s="257"/>
      <c r="B134" s="257"/>
      <c r="C134" s="257"/>
      <c r="D134" s="257"/>
      <c r="E134" s="257"/>
      <c r="F134" s="257"/>
      <c r="G134" s="257"/>
    </row>
  </sheetData>
  <pageMargins left="0.3" right="0.25" top="0.74803149606299213" bottom="0.74803149606299213" header="0.31496062992125984" footer="0.31496062992125984"/>
  <pageSetup paperSize="9" scale="75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4E8C-5CA2-446B-8930-EE514D9520D9}">
  <dimension ref="A1:O133"/>
  <sheetViews>
    <sheetView tabSelected="1" topLeftCell="A8" zoomScale="120" zoomScaleNormal="120" workbookViewId="0">
      <selection activeCell="D24" sqref="D24"/>
    </sheetView>
  </sheetViews>
  <sheetFormatPr defaultRowHeight="15" x14ac:dyDescent="0.25"/>
  <cols>
    <col min="1" max="1" width="48.28515625" customWidth="1"/>
    <col min="2" max="2" width="9.140625" customWidth="1"/>
    <col min="3" max="3" width="11.85546875" bestFit="1" customWidth="1"/>
    <col min="15" max="15" width="9.7109375" bestFit="1" customWidth="1"/>
  </cols>
  <sheetData>
    <row r="1" spans="1:14" ht="31.5" x14ac:dyDescent="0.25">
      <c r="A1" s="43" t="s">
        <v>21</v>
      </c>
      <c r="B1" s="43"/>
    </row>
    <row r="2" spans="1:14" x14ac:dyDescent="0.25">
      <c r="A2" s="11" t="s">
        <v>22</v>
      </c>
      <c r="B2" s="11"/>
    </row>
    <row r="5" spans="1:14" ht="15.75" x14ac:dyDescent="0.25">
      <c r="A5" s="45" t="s">
        <v>11</v>
      </c>
      <c r="B5" s="20"/>
      <c r="D5" t="s">
        <v>6</v>
      </c>
    </row>
    <row r="6" spans="1:14" x14ac:dyDescent="0.25">
      <c r="A6" s="33" t="s">
        <v>5</v>
      </c>
      <c r="B6" s="33"/>
      <c r="C6" s="33"/>
      <c r="D6" s="33">
        <v>2025</v>
      </c>
      <c r="E6" s="33">
        <v>2026</v>
      </c>
      <c r="F6" s="33">
        <v>2027</v>
      </c>
      <c r="G6" s="33">
        <v>2028</v>
      </c>
      <c r="H6" s="33">
        <v>2029</v>
      </c>
      <c r="I6" s="33">
        <v>2030</v>
      </c>
      <c r="J6" s="33">
        <v>2031</v>
      </c>
      <c r="K6" s="33">
        <v>2032</v>
      </c>
      <c r="L6" s="33">
        <v>2033</v>
      </c>
      <c r="M6" s="33">
        <v>2034</v>
      </c>
      <c r="N6" s="33">
        <v>2035</v>
      </c>
    </row>
    <row r="7" spans="1:14" x14ac:dyDescent="0.25">
      <c r="A7" t="s">
        <v>23</v>
      </c>
      <c r="D7">
        <v>4</v>
      </c>
      <c r="E7">
        <v>4</v>
      </c>
      <c r="F7">
        <v>5</v>
      </c>
      <c r="G7">
        <v>5</v>
      </c>
      <c r="H7">
        <v>5</v>
      </c>
      <c r="I7">
        <v>6</v>
      </c>
      <c r="J7">
        <v>6</v>
      </c>
      <c r="K7">
        <v>7</v>
      </c>
      <c r="L7">
        <v>7</v>
      </c>
      <c r="M7">
        <v>7</v>
      </c>
      <c r="N7">
        <v>8</v>
      </c>
    </row>
    <row r="8" spans="1:14" x14ac:dyDescent="0.25">
      <c r="A8" s="12" t="s">
        <v>24</v>
      </c>
      <c r="B8" s="12"/>
    </row>
    <row r="9" spans="1:14" x14ac:dyDescent="0.25">
      <c r="A9" s="12" t="s">
        <v>29</v>
      </c>
      <c r="B9" s="12"/>
    </row>
    <row r="10" spans="1:14" x14ac:dyDescent="0.25">
      <c r="A10" s="106" t="s">
        <v>51</v>
      </c>
      <c r="B10" s="1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A11" s="12" t="s">
        <v>25</v>
      </c>
      <c r="B11" s="12"/>
    </row>
    <row r="12" spans="1:14" x14ac:dyDescent="0.25">
      <c r="A12" s="12" t="s">
        <v>26</v>
      </c>
      <c r="B12" s="12"/>
    </row>
    <row r="13" spans="1:14" x14ac:dyDescent="0.25">
      <c r="A13" s="12" t="s">
        <v>27</v>
      </c>
      <c r="B13" s="12"/>
    </row>
    <row r="14" spans="1:14" x14ac:dyDescent="0.25">
      <c r="A14" s="38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5" spans="1:14" x14ac:dyDescent="0.25">
      <c r="A15" s="1" t="s">
        <v>30</v>
      </c>
      <c r="B15" s="1"/>
      <c r="C15" s="1"/>
      <c r="D15" s="1">
        <f>SUM(D7)</f>
        <v>4</v>
      </c>
      <c r="E15" s="1">
        <f t="shared" ref="E15:N15" si="0">SUM(E7)</f>
        <v>4</v>
      </c>
      <c r="F15" s="1">
        <f t="shared" si="0"/>
        <v>5</v>
      </c>
      <c r="G15" s="1">
        <f t="shared" si="0"/>
        <v>5</v>
      </c>
      <c r="H15" s="1">
        <f t="shared" si="0"/>
        <v>5</v>
      </c>
      <c r="I15" s="1">
        <f t="shared" si="0"/>
        <v>6</v>
      </c>
      <c r="J15" s="1">
        <f t="shared" si="0"/>
        <v>6</v>
      </c>
      <c r="K15" s="1">
        <f t="shared" si="0"/>
        <v>7</v>
      </c>
      <c r="L15" s="1">
        <f t="shared" si="0"/>
        <v>7</v>
      </c>
      <c r="M15" s="1">
        <f t="shared" si="0"/>
        <v>7</v>
      </c>
      <c r="N15" s="1">
        <f t="shared" si="0"/>
        <v>8</v>
      </c>
    </row>
    <row r="16" spans="1:14" x14ac:dyDescent="0.25">
      <c r="A16" s="5" t="s">
        <v>62</v>
      </c>
      <c r="B16" s="5"/>
      <c r="C16" s="5"/>
      <c r="D16" s="5"/>
      <c r="E16" s="5">
        <f t="shared" ref="E16:N16" si="1">D16+E15</f>
        <v>4</v>
      </c>
      <c r="F16" s="5">
        <f t="shared" si="1"/>
        <v>9</v>
      </c>
      <c r="G16" s="5">
        <f t="shared" si="1"/>
        <v>14</v>
      </c>
      <c r="H16" s="5">
        <f t="shared" si="1"/>
        <v>19</v>
      </c>
      <c r="I16" s="5">
        <f t="shared" si="1"/>
        <v>25</v>
      </c>
      <c r="J16" s="5">
        <f t="shared" si="1"/>
        <v>31</v>
      </c>
      <c r="K16" s="5">
        <f t="shared" si="1"/>
        <v>38</v>
      </c>
      <c r="L16" s="5">
        <f t="shared" si="1"/>
        <v>45</v>
      </c>
      <c r="M16" s="5">
        <f t="shared" si="1"/>
        <v>52</v>
      </c>
      <c r="N16" s="5">
        <f t="shared" si="1"/>
        <v>60</v>
      </c>
    </row>
    <row r="17" spans="1:14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5"/>
    </row>
    <row r="19" spans="1:14" x14ac:dyDescent="0.25">
      <c r="B19" s="249" t="s">
        <v>13</v>
      </c>
      <c r="C19" s="249" t="s">
        <v>13</v>
      </c>
      <c r="D19" s="249" t="s">
        <v>6</v>
      </c>
    </row>
    <row r="20" spans="1:14" x14ac:dyDescent="0.25">
      <c r="A20" s="33" t="s">
        <v>5</v>
      </c>
      <c r="B20" s="33">
        <v>2023</v>
      </c>
      <c r="C20" s="33">
        <v>2024</v>
      </c>
      <c r="D20" s="33">
        <v>2025</v>
      </c>
      <c r="E20" s="33">
        <v>2026</v>
      </c>
      <c r="F20" s="33">
        <v>2027</v>
      </c>
      <c r="G20" s="33">
        <v>2028</v>
      </c>
      <c r="H20" s="33">
        <v>2029</v>
      </c>
      <c r="I20" s="33">
        <v>2030</v>
      </c>
      <c r="J20" s="33">
        <v>2031</v>
      </c>
      <c r="K20" s="33">
        <v>2032</v>
      </c>
      <c r="L20" s="33">
        <v>2033</v>
      </c>
      <c r="M20" s="33">
        <v>2034</v>
      </c>
      <c r="N20" s="33">
        <v>2035</v>
      </c>
    </row>
    <row r="21" spans="1:14" ht="30" x14ac:dyDescent="0.25">
      <c r="A21" s="42" t="s">
        <v>28</v>
      </c>
      <c r="B21" s="42">
        <v>13.5</v>
      </c>
      <c r="C21">
        <v>17.5</v>
      </c>
      <c r="D21">
        <v>15</v>
      </c>
      <c r="E21">
        <v>12</v>
      </c>
      <c r="F21">
        <v>17</v>
      </c>
      <c r="G21">
        <v>10</v>
      </c>
      <c r="H21">
        <v>12</v>
      </c>
      <c r="I21">
        <v>12</v>
      </c>
      <c r="J21">
        <v>12</v>
      </c>
      <c r="K21">
        <v>12</v>
      </c>
      <c r="L21">
        <v>13</v>
      </c>
      <c r="M21">
        <v>13</v>
      </c>
      <c r="N21">
        <v>13</v>
      </c>
    </row>
    <row r="22" spans="1:14" x14ac:dyDescent="0.25">
      <c r="A22" s="12" t="s">
        <v>25</v>
      </c>
      <c r="B22" s="12"/>
    </row>
    <row r="23" spans="1:14" x14ac:dyDescent="0.25">
      <c r="A23" s="12" t="s">
        <v>26</v>
      </c>
      <c r="B23" s="12"/>
    </row>
    <row r="24" spans="1:14" x14ac:dyDescent="0.25">
      <c r="A24" s="12" t="s">
        <v>27</v>
      </c>
      <c r="B24" s="12"/>
    </row>
    <row r="25" spans="1:14" x14ac:dyDescent="0.25">
      <c r="A25" s="38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</row>
    <row r="26" spans="1:14" x14ac:dyDescent="0.25">
      <c r="A26" s="1" t="s">
        <v>66</v>
      </c>
      <c r="B26" s="1">
        <f>SUM(B21)</f>
        <v>13.5</v>
      </c>
      <c r="C26" s="1">
        <f>SUM(C21)</f>
        <v>17.5</v>
      </c>
      <c r="D26" s="1">
        <f t="shared" ref="D26:L26" si="2">SUM(D21)</f>
        <v>15</v>
      </c>
      <c r="E26" s="1">
        <f t="shared" si="2"/>
        <v>12</v>
      </c>
      <c r="F26" s="1">
        <f t="shared" si="2"/>
        <v>17</v>
      </c>
      <c r="G26" s="1">
        <f t="shared" si="2"/>
        <v>10</v>
      </c>
      <c r="H26" s="1">
        <f t="shared" si="2"/>
        <v>12</v>
      </c>
      <c r="I26" s="1">
        <f t="shared" si="2"/>
        <v>12</v>
      </c>
      <c r="J26" s="1">
        <f t="shared" si="2"/>
        <v>12</v>
      </c>
      <c r="K26" s="1">
        <f t="shared" si="2"/>
        <v>12</v>
      </c>
      <c r="L26" s="1">
        <f t="shared" si="2"/>
        <v>13</v>
      </c>
      <c r="M26" s="1">
        <f t="shared" ref="M26:N26" si="3">SUM(M21)</f>
        <v>13</v>
      </c>
      <c r="N26" s="1">
        <f t="shared" si="3"/>
        <v>13</v>
      </c>
    </row>
    <row r="27" spans="1:1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5">
      <c r="G29">
        <v>5</v>
      </c>
    </row>
    <row r="30" spans="1:14" x14ac:dyDescent="0.25">
      <c r="A30" s="40" t="s">
        <v>57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spans="1:14" ht="15.75" thickBot="1" x14ac:dyDescent="0.3"/>
    <row r="32" spans="1:14" ht="22.5" customHeight="1" x14ac:dyDescent="0.25">
      <c r="A32" s="164" t="s">
        <v>58</v>
      </c>
      <c r="B32" s="165">
        <v>2023</v>
      </c>
      <c r="C32" s="165">
        <v>2024</v>
      </c>
      <c r="D32" s="165">
        <v>2025</v>
      </c>
      <c r="E32" s="165">
        <v>2026</v>
      </c>
      <c r="F32" s="165">
        <v>2027</v>
      </c>
      <c r="G32" s="165">
        <v>2028</v>
      </c>
      <c r="H32" s="165">
        <v>2029</v>
      </c>
      <c r="I32" s="166">
        <v>2030</v>
      </c>
    </row>
    <row r="33" spans="1:14" ht="23.25" customHeight="1" thickBot="1" x14ac:dyDescent="0.3">
      <c r="A33" s="167" t="s">
        <v>59</v>
      </c>
      <c r="B33" s="271">
        <v>81</v>
      </c>
      <c r="C33" s="272">
        <v>82</v>
      </c>
      <c r="D33" s="272">
        <v>85</v>
      </c>
      <c r="E33" s="272">
        <v>87</v>
      </c>
      <c r="F33" s="272">
        <v>90</v>
      </c>
      <c r="G33" s="272">
        <v>92</v>
      </c>
      <c r="H33" s="272">
        <v>95</v>
      </c>
      <c r="I33" s="273">
        <v>98</v>
      </c>
    </row>
    <row r="34" spans="1:14" ht="18" customHeight="1" x14ac:dyDescent="0.25">
      <c r="A34" t="s">
        <v>87</v>
      </c>
      <c r="F34" s="101"/>
      <c r="G34" s="101"/>
      <c r="H34" s="101"/>
      <c r="I34" s="101"/>
    </row>
    <row r="35" spans="1:14" ht="18" customHeight="1" x14ac:dyDescent="0.25">
      <c r="A35" s="101"/>
      <c r="B35" s="101"/>
      <c r="C35" s="101"/>
      <c r="D35" s="101"/>
      <c r="E35" s="101"/>
      <c r="F35" s="101"/>
      <c r="G35" s="101"/>
      <c r="H35" s="101"/>
      <c r="I35" s="101"/>
    </row>
    <row r="36" spans="1:14" ht="18" customHeight="1" x14ac:dyDescent="0.25">
      <c r="A36" s="101"/>
      <c r="B36" s="101"/>
      <c r="C36" s="101"/>
      <c r="D36" s="101"/>
      <c r="E36" s="101"/>
      <c r="F36" s="101"/>
      <c r="G36" s="101"/>
      <c r="H36" s="101"/>
      <c r="I36" s="101"/>
    </row>
    <row r="39" spans="1:14" ht="15.75" x14ac:dyDescent="0.25">
      <c r="A39" s="45" t="s">
        <v>48</v>
      </c>
      <c r="B39" s="20"/>
      <c r="D39" t="s">
        <v>78</v>
      </c>
    </row>
    <row r="40" spans="1:14" x14ac:dyDescent="0.25">
      <c r="A40" s="33" t="s">
        <v>5</v>
      </c>
      <c r="B40" s="33"/>
      <c r="C40" s="33"/>
      <c r="D40" s="33">
        <v>2025</v>
      </c>
      <c r="E40" s="33">
        <v>2026</v>
      </c>
      <c r="F40" s="33">
        <v>2027</v>
      </c>
      <c r="G40" s="33">
        <v>2028</v>
      </c>
      <c r="H40" s="33">
        <v>2029</v>
      </c>
      <c r="I40" s="33">
        <v>2030</v>
      </c>
      <c r="J40" s="33">
        <v>2031</v>
      </c>
      <c r="K40" s="33">
        <v>2032</v>
      </c>
      <c r="L40" s="33">
        <v>2033</v>
      </c>
      <c r="M40" s="33">
        <v>2034</v>
      </c>
      <c r="N40" s="33">
        <v>2035</v>
      </c>
    </row>
    <row r="41" spans="1:14" x14ac:dyDescent="0.25">
      <c r="A41" t="s">
        <v>23</v>
      </c>
    </row>
    <row r="42" spans="1:14" x14ac:dyDescent="0.25">
      <c r="A42" s="12" t="s">
        <v>24</v>
      </c>
      <c r="B42" s="12"/>
      <c r="D42" s="10">
        <v>1</v>
      </c>
      <c r="E42" s="10">
        <v>1</v>
      </c>
      <c r="F42" s="10">
        <v>1</v>
      </c>
      <c r="G42" s="10">
        <v>1</v>
      </c>
      <c r="H42" s="10">
        <v>1</v>
      </c>
      <c r="I42" s="10">
        <v>1</v>
      </c>
      <c r="J42" s="10">
        <v>1</v>
      </c>
      <c r="K42" s="10">
        <v>1</v>
      </c>
      <c r="L42" s="10">
        <v>1</v>
      </c>
      <c r="M42" s="10">
        <v>1</v>
      </c>
      <c r="N42" s="10">
        <v>1</v>
      </c>
    </row>
    <row r="43" spans="1:14" x14ac:dyDescent="0.25">
      <c r="A43" s="12" t="s">
        <v>29</v>
      </c>
      <c r="B43" s="12"/>
    </row>
    <row r="44" spans="1:14" x14ac:dyDescent="0.25">
      <c r="A44" s="106" t="s">
        <v>51</v>
      </c>
      <c r="B44" s="12"/>
    </row>
    <row r="45" spans="1:14" x14ac:dyDescent="0.25">
      <c r="A45" s="12" t="s">
        <v>25</v>
      </c>
      <c r="B45" s="12"/>
    </row>
    <row r="46" spans="1:14" x14ac:dyDescent="0.25">
      <c r="A46" s="12" t="s">
        <v>26</v>
      </c>
      <c r="B46" s="12"/>
    </row>
    <row r="47" spans="1:14" x14ac:dyDescent="0.25">
      <c r="A47" s="12" t="s">
        <v>27</v>
      </c>
      <c r="B47" s="12"/>
    </row>
    <row r="48" spans="1:14" x14ac:dyDescent="0.25">
      <c r="A48" s="38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5">
      <c r="A49" s="1" t="s">
        <v>30</v>
      </c>
      <c r="B49" s="1"/>
      <c r="C49" s="1"/>
      <c r="D49" s="1">
        <f>SUM(D41)</f>
        <v>0</v>
      </c>
      <c r="E49" s="1">
        <f t="shared" ref="E49:N49" si="4">SUM(E41)</f>
        <v>0</v>
      </c>
      <c r="F49" s="1">
        <f t="shared" si="4"/>
        <v>0</v>
      </c>
      <c r="G49" s="1">
        <f t="shared" si="4"/>
        <v>0</v>
      </c>
      <c r="H49" s="1">
        <f t="shared" si="4"/>
        <v>0</v>
      </c>
      <c r="I49" s="1">
        <f t="shared" si="4"/>
        <v>0</v>
      </c>
      <c r="J49" s="1">
        <f t="shared" si="4"/>
        <v>0</v>
      </c>
      <c r="K49" s="1">
        <f t="shared" si="4"/>
        <v>0</v>
      </c>
      <c r="L49" s="1">
        <f t="shared" si="4"/>
        <v>0</v>
      </c>
      <c r="M49" s="1">
        <f t="shared" si="4"/>
        <v>0</v>
      </c>
      <c r="N49" s="1">
        <f t="shared" si="4"/>
        <v>0</v>
      </c>
    </row>
    <row r="50" spans="1:14" x14ac:dyDescent="0.25">
      <c r="A50" s="5" t="s">
        <v>62</v>
      </c>
      <c r="B50" s="5"/>
      <c r="C50" s="5"/>
      <c r="D50" s="5"/>
      <c r="E50" s="5">
        <f t="shared" ref="E50" si="5">D50+E49</f>
        <v>0</v>
      </c>
      <c r="F50" s="5">
        <f t="shared" ref="F50" si="6">E50+F49</f>
        <v>0</v>
      </c>
      <c r="G50" s="5">
        <f t="shared" ref="G50" si="7">F50+G49</f>
        <v>0</v>
      </c>
      <c r="H50" s="5">
        <f t="shared" ref="H50" si="8">G50+H49</f>
        <v>0</v>
      </c>
      <c r="I50" s="5">
        <f t="shared" ref="I50" si="9">H50+I49</f>
        <v>0</v>
      </c>
      <c r="J50" s="5">
        <f t="shared" ref="J50" si="10">I50+J49</f>
        <v>0</v>
      </c>
      <c r="K50" s="5">
        <f t="shared" ref="K50" si="11">J50+K49</f>
        <v>0</v>
      </c>
      <c r="L50" s="5">
        <f t="shared" ref="L50" si="12">K50+L49</f>
        <v>0</v>
      </c>
      <c r="M50" s="5">
        <f t="shared" ref="M50:N50" si="13">L50+M49</f>
        <v>0</v>
      </c>
      <c r="N50" s="5">
        <f t="shared" si="13"/>
        <v>0</v>
      </c>
    </row>
    <row r="51" spans="1:14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3" spans="1:14" x14ac:dyDescent="0.25">
      <c r="B53" t="s">
        <v>79</v>
      </c>
      <c r="C53" t="s">
        <v>79</v>
      </c>
      <c r="D53" t="s">
        <v>78</v>
      </c>
    </row>
    <row r="54" spans="1:14" x14ac:dyDescent="0.25">
      <c r="A54" s="33" t="s">
        <v>5</v>
      </c>
      <c r="B54" s="33">
        <v>2023</v>
      </c>
      <c r="C54" s="33">
        <v>2024</v>
      </c>
      <c r="D54" s="33">
        <v>2025</v>
      </c>
      <c r="E54" s="33">
        <v>2026</v>
      </c>
      <c r="F54" s="33">
        <v>2027</v>
      </c>
      <c r="G54" s="33">
        <v>2028</v>
      </c>
      <c r="H54" s="33">
        <v>2029</v>
      </c>
      <c r="I54" s="33">
        <v>2030</v>
      </c>
      <c r="J54" s="33">
        <v>2031</v>
      </c>
      <c r="K54" s="33">
        <v>2032</v>
      </c>
      <c r="L54" s="33">
        <v>2033</v>
      </c>
      <c r="M54" s="33">
        <v>2034</v>
      </c>
      <c r="N54" s="33">
        <v>2035</v>
      </c>
    </row>
    <row r="55" spans="1:14" ht="30" x14ac:dyDescent="0.25">
      <c r="A55" s="42" t="s">
        <v>28</v>
      </c>
      <c r="B55" s="42"/>
    </row>
    <row r="56" spans="1:14" x14ac:dyDescent="0.25">
      <c r="A56" s="12" t="s">
        <v>25</v>
      </c>
      <c r="B56" s="12"/>
    </row>
    <row r="57" spans="1:14" x14ac:dyDescent="0.25">
      <c r="A57" s="12" t="s">
        <v>26</v>
      </c>
      <c r="B57" s="12"/>
    </row>
    <row r="58" spans="1:14" x14ac:dyDescent="0.25">
      <c r="A58" s="12" t="s">
        <v>27</v>
      </c>
      <c r="B58" s="12"/>
    </row>
    <row r="59" spans="1:14" x14ac:dyDescent="0.25">
      <c r="A59" s="38"/>
      <c r="B59" s="38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1" t="s">
        <v>66</v>
      </c>
      <c r="B60" s="1">
        <f>SUM(B55)</f>
        <v>0</v>
      </c>
      <c r="C60" s="1">
        <f>SUM(C55)</f>
        <v>0</v>
      </c>
      <c r="D60" s="1">
        <f t="shared" ref="D60:M60" si="14">SUM(D55)</f>
        <v>0</v>
      </c>
      <c r="E60" s="1">
        <f t="shared" si="14"/>
        <v>0</v>
      </c>
      <c r="F60" s="1">
        <f t="shared" si="14"/>
        <v>0</v>
      </c>
      <c r="G60" s="1">
        <f t="shared" si="14"/>
        <v>0</v>
      </c>
      <c r="H60" s="1">
        <f t="shared" si="14"/>
        <v>0</v>
      </c>
      <c r="I60" s="1">
        <f t="shared" si="14"/>
        <v>0</v>
      </c>
      <c r="J60" s="1">
        <f t="shared" si="14"/>
        <v>0</v>
      </c>
      <c r="K60" s="1">
        <f t="shared" si="14"/>
        <v>0</v>
      </c>
      <c r="L60" s="1">
        <f t="shared" si="14"/>
        <v>0</v>
      </c>
      <c r="M60" s="1">
        <f t="shared" si="14"/>
        <v>0</v>
      </c>
      <c r="N60" s="1">
        <f t="shared" ref="N60" si="15">SUM(N55)</f>
        <v>0</v>
      </c>
    </row>
    <row r="67" spans="1:15" ht="15.75" x14ac:dyDescent="0.25">
      <c r="A67" s="45" t="s">
        <v>31</v>
      </c>
      <c r="B67" s="20"/>
      <c r="D67" t="s">
        <v>78</v>
      </c>
    </row>
    <row r="68" spans="1:15" x14ac:dyDescent="0.25">
      <c r="A68" s="33" t="s">
        <v>5</v>
      </c>
      <c r="B68" s="33"/>
      <c r="C68" s="33"/>
      <c r="D68" s="33">
        <v>2025</v>
      </c>
      <c r="E68" s="33">
        <v>2026</v>
      </c>
      <c r="F68" s="33">
        <v>2027</v>
      </c>
      <c r="G68" s="33">
        <v>2028</v>
      </c>
      <c r="H68" s="33">
        <v>2029</v>
      </c>
      <c r="I68" s="33">
        <v>2030</v>
      </c>
      <c r="J68" s="33">
        <v>2031</v>
      </c>
      <c r="K68" s="33">
        <v>2032</v>
      </c>
      <c r="L68" s="33">
        <v>2033</v>
      </c>
      <c r="M68" s="33">
        <v>2034</v>
      </c>
      <c r="N68" s="33">
        <v>2035</v>
      </c>
    </row>
    <row r="69" spans="1:15" x14ac:dyDescent="0.25">
      <c r="A69" t="s">
        <v>23</v>
      </c>
      <c r="C69" s="10"/>
      <c r="D69" s="10">
        <v>0.2</v>
      </c>
      <c r="E69" s="10">
        <v>0.2</v>
      </c>
      <c r="F69" s="10">
        <v>0.3</v>
      </c>
      <c r="G69" s="10">
        <v>0.5</v>
      </c>
      <c r="H69" s="10">
        <v>0.5</v>
      </c>
      <c r="I69" s="10">
        <v>0.5</v>
      </c>
      <c r="J69" s="10">
        <v>0.5</v>
      </c>
      <c r="K69" s="10">
        <v>0.5</v>
      </c>
      <c r="L69" s="10">
        <v>0.6</v>
      </c>
      <c r="M69" s="10">
        <v>0.6</v>
      </c>
      <c r="N69" s="10">
        <v>0.7</v>
      </c>
      <c r="O69" s="4"/>
    </row>
    <row r="70" spans="1:15" x14ac:dyDescent="0.25">
      <c r="A70" s="12" t="s">
        <v>24</v>
      </c>
      <c r="B70" s="12"/>
    </row>
    <row r="71" spans="1:15" x14ac:dyDescent="0.25">
      <c r="A71" s="12" t="s">
        <v>29</v>
      </c>
      <c r="B71" s="12"/>
    </row>
    <row r="72" spans="1:15" x14ac:dyDescent="0.25">
      <c r="A72" s="106" t="s">
        <v>51</v>
      </c>
      <c r="B72" s="12"/>
    </row>
    <row r="73" spans="1:15" x14ac:dyDescent="0.25">
      <c r="A73" s="12" t="s">
        <v>25</v>
      </c>
      <c r="B73" s="12"/>
    </row>
    <row r="74" spans="1:15" x14ac:dyDescent="0.25">
      <c r="A74" s="12" t="s">
        <v>26</v>
      </c>
      <c r="B74" s="12"/>
    </row>
    <row r="75" spans="1:15" x14ac:dyDescent="0.25">
      <c r="A75" s="12" t="s">
        <v>27</v>
      </c>
      <c r="B75" s="12"/>
    </row>
    <row r="76" spans="1:15" x14ac:dyDescent="0.25">
      <c r="A76" s="38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5" x14ac:dyDescent="0.25">
      <c r="A77" s="1" t="s">
        <v>30</v>
      </c>
      <c r="B77" s="1"/>
      <c r="C77" s="1"/>
      <c r="D77" s="1">
        <f>D69</f>
        <v>0.2</v>
      </c>
      <c r="E77" s="1">
        <f t="shared" ref="E77:N77" si="16">E69</f>
        <v>0.2</v>
      </c>
      <c r="F77" s="1">
        <f t="shared" si="16"/>
        <v>0.3</v>
      </c>
      <c r="G77" s="1">
        <f t="shared" si="16"/>
        <v>0.5</v>
      </c>
      <c r="H77" s="1">
        <f t="shared" si="16"/>
        <v>0.5</v>
      </c>
      <c r="I77" s="1">
        <f t="shared" si="16"/>
        <v>0.5</v>
      </c>
      <c r="J77" s="1">
        <f t="shared" si="16"/>
        <v>0.5</v>
      </c>
      <c r="K77" s="1">
        <f t="shared" si="16"/>
        <v>0.5</v>
      </c>
      <c r="L77" s="1">
        <f t="shared" si="16"/>
        <v>0.6</v>
      </c>
      <c r="M77" s="1">
        <f t="shared" si="16"/>
        <v>0.6</v>
      </c>
      <c r="N77" s="1">
        <f t="shared" si="16"/>
        <v>0.7</v>
      </c>
    </row>
    <row r="78" spans="1:15" x14ac:dyDescent="0.25">
      <c r="A78" s="5" t="s">
        <v>62</v>
      </c>
      <c r="B78" s="5"/>
      <c r="C78" s="5"/>
      <c r="D78" s="5"/>
      <c r="E78" s="5">
        <f>D78+E77</f>
        <v>0.2</v>
      </c>
      <c r="F78" s="5">
        <f t="shared" ref="F78" si="17">E78+F77</f>
        <v>0.5</v>
      </c>
      <c r="G78" s="5">
        <f t="shared" ref="G78" si="18">F78+G77</f>
        <v>1</v>
      </c>
      <c r="H78" s="5">
        <f t="shared" ref="H78" si="19">G78+H77</f>
        <v>1.5</v>
      </c>
      <c r="I78" s="5">
        <f t="shared" ref="I78" si="20">H78+I77</f>
        <v>2</v>
      </c>
      <c r="J78" s="5">
        <f t="shared" ref="J78" si="21">I78+J77</f>
        <v>2.5</v>
      </c>
      <c r="K78" s="5">
        <f t="shared" ref="K78" si="22">J78+K77</f>
        <v>3</v>
      </c>
      <c r="L78" s="5">
        <f t="shared" ref="L78:N78" si="23">K78+L77</f>
        <v>3.6</v>
      </c>
      <c r="M78" s="5">
        <f t="shared" si="23"/>
        <v>4.2</v>
      </c>
      <c r="N78" s="5">
        <f t="shared" si="23"/>
        <v>4.9000000000000004</v>
      </c>
    </row>
    <row r="79" spans="1:1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1" spans="1:14" x14ac:dyDescent="0.25">
      <c r="B81" t="s">
        <v>79</v>
      </c>
      <c r="C81" t="s">
        <v>79</v>
      </c>
      <c r="D81" t="s">
        <v>78</v>
      </c>
    </row>
    <row r="82" spans="1:14" x14ac:dyDescent="0.25">
      <c r="A82" s="33" t="s">
        <v>5</v>
      </c>
      <c r="B82" s="33">
        <v>2023</v>
      </c>
      <c r="C82" s="33">
        <v>2024</v>
      </c>
      <c r="D82" s="33">
        <v>2025</v>
      </c>
      <c r="E82" s="33">
        <v>2026</v>
      </c>
      <c r="F82" s="33">
        <v>2027</v>
      </c>
      <c r="G82" s="33">
        <v>2028</v>
      </c>
      <c r="H82" s="33">
        <v>2029</v>
      </c>
      <c r="I82" s="33">
        <v>2030</v>
      </c>
      <c r="J82" s="33">
        <v>2031</v>
      </c>
      <c r="K82" s="33">
        <v>2032</v>
      </c>
      <c r="L82" s="33">
        <v>2033</v>
      </c>
      <c r="M82" s="33">
        <v>2034</v>
      </c>
      <c r="N82" s="33">
        <v>2035</v>
      </c>
    </row>
    <row r="83" spans="1:14" ht="30" x14ac:dyDescent="0.25">
      <c r="A83" s="42" t="s">
        <v>28</v>
      </c>
      <c r="B83" s="42"/>
    </row>
    <row r="84" spans="1:14" x14ac:dyDescent="0.25">
      <c r="A84" s="12" t="s">
        <v>25</v>
      </c>
      <c r="B84" s="12"/>
    </row>
    <row r="85" spans="1:14" x14ac:dyDescent="0.25">
      <c r="A85" s="12" t="s">
        <v>26</v>
      </c>
      <c r="B85" s="12"/>
    </row>
    <row r="86" spans="1:14" x14ac:dyDescent="0.25">
      <c r="A86" s="12" t="s">
        <v>27</v>
      </c>
      <c r="B86" s="12"/>
    </row>
    <row r="87" spans="1:14" x14ac:dyDescent="0.25">
      <c r="A87" s="38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</row>
    <row r="88" spans="1:14" x14ac:dyDescent="0.25">
      <c r="A88" s="1" t="s">
        <v>66</v>
      </c>
      <c r="B88" s="1">
        <f>SUM(B83)</f>
        <v>0</v>
      </c>
      <c r="C88" s="1">
        <f>SUM(C83)</f>
        <v>0</v>
      </c>
      <c r="D88" s="1">
        <f t="shared" ref="D88:L88" si="24">SUM(D83)</f>
        <v>0</v>
      </c>
      <c r="E88" s="1">
        <f t="shared" si="24"/>
        <v>0</v>
      </c>
      <c r="F88" s="1">
        <f t="shared" si="24"/>
        <v>0</v>
      </c>
      <c r="G88" s="1">
        <f t="shared" si="24"/>
        <v>0</v>
      </c>
      <c r="H88" s="1">
        <f t="shared" si="24"/>
        <v>0</v>
      </c>
      <c r="I88" s="1">
        <f t="shared" si="24"/>
        <v>0</v>
      </c>
      <c r="J88" s="1">
        <f t="shared" si="24"/>
        <v>0</v>
      </c>
      <c r="K88" s="1">
        <f t="shared" si="24"/>
        <v>0</v>
      </c>
      <c r="L88" s="1">
        <f t="shared" si="24"/>
        <v>0</v>
      </c>
      <c r="M88" s="1">
        <f t="shared" ref="M88:N88" si="25">SUM(M83)</f>
        <v>0</v>
      </c>
      <c r="N88" s="1">
        <f t="shared" si="25"/>
        <v>0</v>
      </c>
    </row>
    <row r="91" spans="1:14" ht="15.75" x14ac:dyDescent="0.25">
      <c r="A91" s="45" t="s">
        <v>52</v>
      </c>
      <c r="B91" s="20"/>
    </row>
    <row r="92" spans="1:14" ht="15.75" x14ac:dyDescent="0.25">
      <c r="A92" s="45"/>
      <c r="B92" s="20"/>
      <c r="D92" t="s">
        <v>78</v>
      </c>
    </row>
    <row r="93" spans="1:14" x14ac:dyDescent="0.25">
      <c r="A93" s="33" t="s">
        <v>5</v>
      </c>
      <c r="B93" s="33"/>
      <c r="C93" s="33"/>
      <c r="D93" s="33">
        <v>2025</v>
      </c>
      <c r="E93" s="33">
        <v>2026</v>
      </c>
      <c r="F93" s="33">
        <v>2027</v>
      </c>
      <c r="G93" s="33">
        <v>2028</v>
      </c>
      <c r="H93" s="33">
        <v>2029</v>
      </c>
      <c r="I93" s="33">
        <v>2030</v>
      </c>
      <c r="J93" s="33">
        <v>2031</v>
      </c>
      <c r="K93" s="33">
        <v>2032</v>
      </c>
      <c r="L93" s="33">
        <v>2033</v>
      </c>
      <c r="M93" s="33">
        <v>2034</v>
      </c>
      <c r="N93" s="33">
        <v>2035</v>
      </c>
    </row>
    <row r="94" spans="1:14" x14ac:dyDescent="0.25">
      <c r="A94" t="s">
        <v>23</v>
      </c>
    </row>
    <row r="95" spans="1:14" x14ac:dyDescent="0.25">
      <c r="A95" s="12" t="s">
        <v>24</v>
      </c>
      <c r="B95" s="12"/>
    </row>
    <row r="96" spans="1:14" x14ac:dyDescent="0.25">
      <c r="A96" s="12" t="s">
        <v>29</v>
      </c>
      <c r="B96" s="12"/>
    </row>
    <row r="97" spans="1:14" x14ac:dyDescent="0.25">
      <c r="A97" s="106" t="s">
        <v>51</v>
      </c>
      <c r="B97" s="12"/>
    </row>
    <row r="98" spans="1:14" x14ac:dyDescent="0.25">
      <c r="A98" s="12" t="s">
        <v>25</v>
      </c>
      <c r="B98" s="12"/>
    </row>
    <row r="99" spans="1:14" x14ac:dyDescent="0.25">
      <c r="A99" s="12" t="s">
        <v>26</v>
      </c>
      <c r="B99" s="12"/>
    </row>
    <row r="100" spans="1:14" x14ac:dyDescent="0.25">
      <c r="A100" s="12" t="s">
        <v>27</v>
      </c>
      <c r="B100" s="12"/>
    </row>
    <row r="101" spans="1:14" x14ac:dyDescent="0.25">
      <c r="A101" s="38"/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</row>
    <row r="102" spans="1:14" x14ac:dyDescent="0.25">
      <c r="A102" s="1" t="s">
        <v>30</v>
      </c>
      <c r="B102" s="1"/>
      <c r="C102" s="1">
        <f t="shared" ref="C102:M102" si="26">SUM(C94+C95)</f>
        <v>0</v>
      </c>
      <c r="D102" s="1">
        <f t="shared" si="26"/>
        <v>0</v>
      </c>
      <c r="E102" s="1">
        <f t="shared" si="26"/>
        <v>0</v>
      </c>
      <c r="F102" s="1">
        <f t="shared" si="26"/>
        <v>0</v>
      </c>
      <c r="G102" s="1">
        <f t="shared" si="26"/>
        <v>0</v>
      </c>
      <c r="H102" s="1">
        <f t="shared" si="26"/>
        <v>0</v>
      </c>
      <c r="I102" s="1">
        <f t="shared" si="26"/>
        <v>0</v>
      </c>
      <c r="J102" s="1">
        <f t="shared" si="26"/>
        <v>0</v>
      </c>
      <c r="K102" s="1">
        <f t="shared" si="26"/>
        <v>0</v>
      </c>
      <c r="L102" s="1">
        <f t="shared" si="26"/>
        <v>0</v>
      </c>
      <c r="M102" s="1">
        <f t="shared" si="26"/>
        <v>0</v>
      </c>
      <c r="N102" s="1">
        <f t="shared" ref="N102" si="27">SUM(N94+N95)</f>
        <v>0</v>
      </c>
    </row>
    <row r="103" spans="1:14" x14ac:dyDescent="0.25">
      <c r="A103" s="5" t="s">
        <v>62</v>
      </c>
      <c r="B103" s="5"/>
      <c r="C103" s="5"/>
      <c r="D103" s="5"/>
      <c r="E103" s="5">
        <f>D103+E102</f>
        <v>0</v>
      </c>
      <c r="F103" s="5">
        <f t="shared" ref="F103" si="28">E103+F102</f>
        <v>0</v>
      </c>
      <c r="G103" s="5">
        <f t="shared" ref="G103" si="29">F103+G102</f>
        <v>0</v>
      </c>
      <c r="H103" s="5">
        <f t="shared" ref="H103" si="30">G103+H102</f>
        <v>0</v>
      </c>
      <c r="I103" s="5">
        <f t="shared" ref="I103" si="31">H103+I102</f>
        <v>0</v>
      </c>
      <c r="J103" s="5">
        <f t="shared" ref="J103" si="32">I103+J102</f>
        <v>0</v>
      </c>
      <c r="K103" s="5">
        <f t="shared" ref="K103" si="33">J103+K102</f>
        <v>0</v>
      </c>
      <c r="L103" s="5">
        <f t="shared" ref="L103" si="34">K103+L102</f>
        <v>0</v>
      </c>
      <c r="M103" s="5">
        <f t="shared" ref="M103:N103" si="35">L103+M102</f>
        <v>0</v>
      </c>
      <c r="N103" s="5">
        <f t="shared" si="35"/>
        <v>0</v>
      </c>
    </row>
    <row r="104" spans="1:14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6" spans="1:14" x14ac:dyDescent="0.25">
      <c r="B106" t="s">
        <v>79</v>
      </c>
      <c r="C106" t="s">
        <v>79</v>
      </c>
      <c r="D106" t="s">
        <v>78</v>
      </c>
    </row>
    <row r="107" spans="1:14" x14ac:dyDescent="0.25">
      <c r="A107" s="33" t="s">
        <v>5</v>
      </c>
      <c r="B107" s="33">
        <v>2023</v>
      </c>
      <c r="C107" s="33">
        <v>2024</v>
      </c>
      <c r="D107" s="33">
        <v>2025</v>
      </c>
      <c r="E107" s="33">
        <v>2026</v>
      </c>
      <c r="F107" s="33">
        <v>2027</v>
      </c>
      <c r="G107" s="33">
        <v>2028</v>
      </c>
      <c r="H107" s="33">
        <v>2029</v>
      </c>
      <c r="I107" s="33">
        <v>2030</v>
      </c>
      <c r="J107" s="33">
        <v>2031</v>
      </c>
      <c r="K107" s="33">
        <v>2032</v>
      </c>
      <c r="L107" s="33">
        <v>2033</v>
      </c>
      <c r="M107" s="33">
        <v>2034</v>
      </c>
      <c r="N107" s="33">
        <v>2035</v>
      </c>
    </row>
    <row r="108" spans="1:14" ht="30" x14ac:dyDescent="0.25">
      <c r="A108" s="42" t="s">
        <v>28</v>
      </c>
      <c r="B108" s="42"/>
    </row>
    <row r="109" spans="1:14" x14ac:dyDescent="0.25">
      <c r="A109" s="12" t="s">
        <v>25</v>
      </c>
      <c r="B109" s="12"/>
    </row>
    <row r="110" spans="1:14" x14ac:dyDescent="0.25">
      <c r="A110" s="12" t="s">
        <v>26</v>
      </c>
      <c r="B110" s="12"/>
    </row>
    <row r="111" spans="1:14" x14ac:dyDescent="0.25">
      <c r="A111" s="12" t="s">
        <v>27</v>
      </c>
      <c r="B111" s="12"/>
    </row>
    <row r="112" spans="1:14" x14ac:dyDescent="0.25">
      <c r="A112" s="38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1:14" x14ac:dyDescent="0.25">
      <c r="A113" s="1" t="s">
        <v>66</v>
      </c>
      <c r="B113" s="1">
        <f>SUM(B108)</f>
        <v>0</v>
      </c>
      <c r="C113" s="1">
        <f>SUM(C108)</f>
        <v>0</v>
      </c>
      <c r="D113" s="1">
        <f t="shared" ref="D113:M113" si="36">SUM(D108)</f>
        <v>0</v>
      </c>
      <c r="E113" s="1">
        <f t="shared" si="36"/>
        <v>0</v>
      </c>
      <c r="F113" s="1">
        <f t="shared" si="36"/>
        <v>0</v>
      </c>
      <c r="G113" s="1">
        <f t="shared" si="36"/>
        <v>0</v>
      </c>
      <c r="H113" s="1">
        <f t="shared" si="36"/>
        <v>0</v>
      </c>
      <c r="I113" s="1">
        <f t="shared" si="36"/>
        <v>0</v>
      </c>
      <c r="J113" s="1">
        <f t="shared" si="36"/>
        <v>0</v>
      </c>
      <c r="K113" s="1">
        <f t="shared" si="36"/>
        <v>0</v>
      </c>
      <c r="L113" s="1">
        <f t="shared" si="36"/>
        <v>0</v>
      </c>
      <c r="M113" s="1">
        <f t="shared" si="36"/>
        <v>0</v>
      </c>
      <c r="N113" s="1">
        <f t="shared" ref="N113" si="37">SUM(N108)</f>
        <v>0</v>
      </c>
    </row>
    <row r="115" spans="1:14" x14ac:dyDescent="0.25">
      <c r="A115" s="168" t="s">
        <v>64</v>
      </c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25">
      <c r="A116" s="5" t="s">
        <v>63</v>
      </c>
      <c r="B116" s="5">
        <f t="shared" ref="B116:N116" si="38">B103+B78</f>
        <v>0</v>
      </c>
      <c r="C116" s="5">
        <f t="shared" si="38"/>
        <v>0</v>
      </c>
      <c r="D116" s="5">
        <f t="shared" si="38"/>
        <v>0</v>
      </c>
      <c r="E116" s="5">
        <f t="shared" si="38"/>
        <v>0.2</v>
      </c>
      <c r="F116" s="5">
        <f t="shared" si="38"/>
        <v>0.5</v>
      </c>
      <c r="G116" s="5">
        <f t="shared" si="38"/>
        <v>1</v>
      </c>
      <c r="H116" s="5">
        <f t="shared" si="38"/>
        <v>1.5</v>
      </c>
      <c r="I116" s="5">
        <f t="shared" si="38"/>
        <v>2</v>
      </c>
      <c r="J116" s="5">
        <f t="shared" si="38"/>
        <v>2.5</v>
      </c>
      <c r="K116" s="5">
        <f t="shared" si="38"/>
        <v>3</v>
      </c>
      <c r="L116" s="5">
        <f t="shared" si="38"/>
        <v>3.6</v>
      </c>
      <c r="M116" s="5">
        <f t="shared" si="38"/>
        <v>4.2</v>
      </c>
      <c r="N116" s="5">
        <f t="shared" si="38"/>
        <v>4.9000000000000004</v>
      </c>
    </row>
    <row r="117" spans="1:14" x14ac:dyDescent="0.25">
      <c r="A117" s="5" t="s">
        <v>65</v>
      </c>
      <c r="B117" s="5">
        <f>B113</f>
        <v>0</v>
      </c>
      <c r="C117" s="5">
        <f t="shared" ref="C117:N117" si="39">C113</f>
        <v>0</v>
      </c>
      <c r="D117" s="5">
        <f t="shared" si="39"/>
        <v>0</v>
      </c>
      <c r="E117" s="5">
        <f t="shared" si="39"/>
        <v>0</v>
      </c>
      <c r="F117" s="5">
        <f t="shared" si="39"/>
        <v>0</v>
      </c>
      <c r="G117" s="5">
        <f t="shared" si="39"/>
        <v>0</v>
      </c>
      <c r="H117" s="5">
        <f t="shared" si="39"/>
        <v>0</v>
      </c>
      <c r="I117" s="5">
        <f t="shared" si="39"/>
        <v>0</v>
      </c>
      <c r="J117" s="5">
        <f t="shared" si="39"/>
        <v>0</v>
      </c>
      <c r="K117" s="5">
        <f t="shared" si="39"/>
        <v>0</v>
      </c>
      <c r="L117" s="5">
        <f t="shared" si="39"/>
        <v>0</v>
      </c>
      <c r="M117" s="5">
        <f t="shared" si="39"/>
        <v>0</v>
      </c>
      <c r="N117" s="5">
        <f t="shared" si="39"/>
        <v>0</v>
      </c>
    </row>
    <row r="120" spans="1:14" hidden="1" x14ac:dyDescent="0.25"/>
    <row r="121" spans="1:14" hidden="1" x14ac:dyDescent="0.25">
      <c r="C121">
        <v>2024</v>
      </c>
      <c r="D121">
        <v>2025</v>
      </c>
      <c r="E121">
        <v>2026</v>
      </c>
      <c r="F121">
        <v>2027</v>
      </c>
      <c r="G121">
        <v>2028</v>
      </c>
    </row>
    <row r="122" spans="1:14" hidden="1" x14ac:dyDescent="0.25">
      <c r="B122" t="s">
        <v>107</v>
      </c>
      <c r="C122">
        <f>C21+C42++C69+C94+C7</f>
        <v>17.5</v>
      </c>
      <c r="D122">
        <f>D21+D42++D69+D94+D7</f>
        <v>20.2</v>
      </c>
      <c r="E122">
        <f>E21+E42++E69+E94+E7</f>
        <v>17.2</v>
      </c>
      <c r="F122">
        <f>F21+F42++F69+F94+F7</f>
        <v>23.3</v>
      </c>
      <c r="G122">
        <f>G21+G42++G69+G94+G7</f>
        <v>16.5</v>
      </c>
    </row>
    <row r="123" spans="1:14" hidden="1" x14ac:dyDescent="0.25"/>
    <row r="124" spans="1:14" hidden="1" x14ac:dyDescent="0.25">
      <c r="A124" s="249" t="s">
        <v>108</v>
      </c>
      <c r="C124">
        <f>C42+C69+C94</f>
        <v>0</v>
      </c>
      <c r="D124">
        <f>D42+D69+D94</f>
        <v>1.2</v>
      </c>
      <c r="E124">
        <f t="shared" ref="E124:G124" si="40">E42+E69+E94</f>
        <v>1.2</v>
      </c>
      <c r="F124">
        <f t="shared" si="40"/>
        <v>1.3</v>
      </c>
      <c r="G124">
        <f t="shared" si="40"/>
        <v>1.5</v>
      </c>
    </row>
    <row r="125" spans="1:14" hidden="1" x14ac:dyDescent="0.25"/>
    <row r="126" spans="1:14" hidden="1" x14ac:dyDescent="0.25"/>
    <row r="127" spans="1:14" hidden="1" x14ac:dyDescent="0.25">
      <c r="A127" s="249" t="s">
        <v>109</v>
      </c>
      <c r="D127">
        <f>D7+D42+D69</f>
        <v>5.2</v>
      </c>
      <c r="E127">
        <f t="shared" ref="E127:G127" si="41">E7+E42+E69</f>
        <v>5.2</v>
      </c>
      <c r="F127">
        <f t="shared" si="41"/>
        <v>6.3</v>
      </c>
      <c r="G127">
        <f t="shared" si="41"/>
        <v>6.5</v>
      </c>
    </row>
    <row r="128" spans="1:14" hidden="1" x14ac:dyDescent="0.25">
      <c r="A128" s="249" t="s">
        <v>110</v>
      </c>
      <c r="D128">
        <f>D42+D69+D94</f>
        <v>1.2</v>
      </c>
      <c r="E128">
        <f t="shared" ref="E128:G128" si="42">E42+E69+E94</f>
        <v>1.2</v>
      </c>
      <c r="F128">
        <f t="shared" si="42"/>
        <v>1.3</v>
      </c>
      <c r="G128">
        <f t="shared" si="42"/>
        <v>1.5</v>
      </c>
    </row>
    <row r="129" spans="1:7" hidden="1" x14ac:dyDescent="0.25"/>
    <row r="130" spans="1:7" hidden="1" x14ac:dyDescent="0.25"/>
    <row r="131" spans="1:7" hidden="1" x14ac:dyDescent="0.25">
      <c r="A131" s="249" t="s">
        <v>112</v>
      </c>
      <c r="D131">
        <f>D21</f>
        <v>15</v>
      </c>
      <c r="E131">
        <f>E21</f>
        <v>12</v>
      </c>
      <c r="F131">
        <f>F21</f>
        <v>17</v>
      </c>
      <c r="G131">
        <f>G21</f>
        <v>10</v>
      </c>
    </row>
    <row r="132" spans="1:7" hidden="1" x14ac:dyDescent="0.25"/>
    <row r="133" spans="1:7" hidden="1" x14ac:dyDescent="0.25"/>
  </sheetData>
  <pageMargins left="0.4" right="0.24" top="0.74803149606299213" bottom="0.74803149606299213" header="0.31496062992125984" footer="0.31496062992125984"/>
  <pageSetup paperSize="9" scale="8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18DCE-EFEE-4F90-B2B4-0FCC3A1B02A7}">
  <dimension ref="A2:L33"/>
  <sheetViews>
    <sheetView workbookViewId="0">
      <selection activeCell="J25" sqref="J25"/>
    </sheetView>
  </sheetViews>
  <sheetFormatPr defaultRowHeight="15" x14ac:dyDescent="0.25"/>
  <sheetData>
    <row r="2" spans="1:12" x14ac:dyDescent="0.25">
      <c r="A2" t="s">
        <v>85</v>
      </c>
    </row>
    <row r="3" spans="1:12" x14ac:dyDescent="0.25">
      <c r="L3" t="s">
        <v>86</v>
      </c>
    </row>
    <row r="33" spans="6:6" x14ac:dyDescent="0.25">
      <c r="F33" t="s">
        <v>100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6" ma:contentTypeDescription="Skapa ett nytt dokument." ma:contentTypeScope="" ma:versionID="78a740c00e70fb33e2be5076fa6be942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49f95f6dce18f067e994a515828492a3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DEF67-689E-471C-BBD5-444C9C8E00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E12BF-10A7-4E61-8AA9-A09CAA717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B291F1-B77B-4F8E-978B-9D67C2C6A5EA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36a95c2c-b23c-4176-9712-b2c892f0329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e0a75ba3-5f73-410c-b820-1976997e1f1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2023-2034 KoV taxekoll</vt:lpstr>
      <vt:lpstr>2023-2034 KoV Tekniskt vatten</vt:lpstr>
      <vt:lpstr>2023-2034 KoV skattefin</vt:lpstr>
      <vt:lpstr>Projekt</vt:lpstr>
      <vt:lpstr>Kapitalkostnadsutveckling</vt:lpstr>
      <vt:lpstr>Driftkostnadsutveckling</vt:lpstr>
      <vt:lpstr>Blad1</vt:lpstr>
    </vt:vector>
  </TitlesOfParts>
  <Manager/>
  <Company>Göteborgs stad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lenthy2001</dc:creator>
  <cp:keywords/>
  <dc:description/>
  <cp:lastModifiedBy>Maria Carlsson</cp:lastModifiedBy>
  <cp:revision/>
  <cp:lastPrinted>2025-02-27T12:38:15Z</cp:lastPrinted>
  <dcterms:created xsi:type="dcterms:W3CDTF">2015-11-17T13:47:51Z</dcterms:created>
  <dcterms:modified xsi:type="dcterms:W3CDTF">2025-03-03T05:54:12Z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0x010100A7F3ECCFBD6CC1408C641C0D447B99B6</vt:lpwstr>
  </property>
</Properties>
</file>