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4 Projekt och utveckling\03 Ekonomi\Investeringsnomineringar 2025-2034\04 TU inkl bilagor inför beslut\Bilagor\"/>
    </mc:Choice>
  </mc:AlternateContent>
  <xr:revisionPtr revIDLastSave="0" documentId="13_ncr:1_{D28FD63A-C7B7-4D0D-921C-8B6AA275CD85}" xr6:coauthVersionLast="47" xr6:coauthVersionMax="47" xr10:uidLastSave="{00000000-0000-0000-0000-000000000000}"/>
  <bookViews>
    <workbookView xWindow="28680" yWindow="15" windowWidth="29040" windowHeight="17520" activeTab="4" xr2:uid="{00000000-000D-0000-FFFF-FFFF00000000}"/>
  </bookViews>
  <sheets>
    <sheet name="2023-2034 KoV taxekoll" sheetId="86" r:id="rId1"/>
    <sheet name="2023-2034 KoV skattefin" sheetId="94" r:id="rId2"/>
    <sheet name="Betydande projekt" sheetId="93" r:id="rId3"/>
    <sheet name="Kapitalkostnadsutveckling" sheetId="92" r:id="rId4"/>
    <sheet name="Driftkostnadsutveckling" sheetId="90" r:id="rId5"/>
  </sheets>
  <externalReferences>
    <externalReference r:id="rId6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90" l="1"/>
  <c r="D120" i="90"/>
  <c r="E120" i="90"/>
  <c r="F120" i="90"/>
  <c r="G120" i="90"/>
  <c r="H120" i="90"/>
  <c r="I120" i="90"/>
  <c r="J120" i="90"/>
  <c r="K120" i="90"/>
  <c r="L120" i="90"/>
  <c r="M120" i="90"/>
  <c r="C120" i="90"/>
  <c r="D118" i="90"/>
  <c r="E118" i="90"/>
  <c r="F118" i="90"/>
  <c r="G118" i="90"/>
  <c r="H118" i="90"/>
  <c r="I118" i="90"/>
  <c r="J118" i="90"/>
  <c r="K118" i="90"/>
  <c r="L118" i="90"/>
  <c r="M118" i="90"/>
  <c r="C118" i="90"/>
  <c r="D117" i="90"/>
  <c r="E117" i="90"/>
  <c r="F117" i="90"/>
  <c r="G117" i="90"/>
  <c r="H117" i="90"/>
  <c r="I117" i="90"/>
  <c r="J117" i="90"/>
  <c r="K117" i="90"/>
  <c r="L117" i="90"/>
  <c r="M117" i="90"/>
  <c r="C117" i="90"/>
  <c r="K163" i="92"/>
  <c r="L163" i="92"/>
  <c r="M163" i="92"/>
  <c r="N163" i="92"/>
  <c r="O163" i="92"/>
  <c r="P163" i="92"/>
  <c r="Q163" i="92"/>
  <c r="R163" i="92"/>
  <c r="S163" i="92"/>
  <c r="T163" i="92"/>
  <c r="U163" i="92"/>
  <c r="K162" i="92"/>
  <c r="L162" i="92"/>
  <c r="M162" i="92"/>
  <c r="N162" i="92"/>
  <c r="O162" i="92"/>
  <c r="P162" i="92"/>
  <c r="Q162" i="92"/>
  <c r="R162" i="92"/>
  <c r="S162" i="92"/>
  <c r="T162" i="92"/>
  <c r="U162" i="92"/>
  <c r="J163" i="92"/>
  <c r="J162" i="92"/>
  <c r="K157" i="92"/>
  <c r="E34" i="86" l="1"/>
  <c r="B18" i="86"/>
  <c r="C18" i="86"/>
  <c r="D18" i="86"/>
  <c r="P18" i="86"/>
  <c r="O18" i="86"/>
  <c r="N18" i="86"/>
  <c r="M18" i="86"/>
  <c r="L18" i="86"/>
  <c r="K18" i="86"/>
  <c r="J18" i="86"/>
  <c r="I18" i="86"/>
  <c r="H18" i="86"/>
  <c r="G18" i="86"/>
  <c r="F18" i="86"/>
  <c r="E18" i="86"/>
  <c r="U159" i="92" l="1"/>
  <c r="U158" i="92"/>
  <c r="U157" i="92"/>
  <c r="K159" i="92"/>
  <c r="L159" i="92"/>
  <c r="M159" i="92"/>
  <c r="N159" i="92"/>
  <c r="O159" i="92"/>
  <c r="P159" i="92"/>
  <c r="Q159" i="92"/>
  <c r="R159" i="92"/>
  <c r="S159" i="92"/>
  <c r="T159" i="92"/>
  <c r="J159" i="92"/>
  <c r="K158" i="92"/>
  <c r="L158" i="92"/>
  <c r="M158" i="92"/>
  <c r="N158" i="92"/>
  <c r="O158" i="92"/>
  <c r="P158" i="92"/>
  <c r="Q158" i="92"/>
  <c r="R158" i="92"/>
  <c r="S158" i="92"/>
  <c r="T158" i="92"/>
  <c r="J158" i="92"/>
  <c r="L157" i="92"/>
  <c r="M157" i="92"/>
  <c r="N157" i="92"/>
  <c r="O157" i="92"/>
  <c r="P157" i="92"/>
  <c r="Q157" i="92"/>
  <c r="R157" i="92"/>
  <c r="S157" i="92"/>
  <c r="T157" i="92"/>
  <c r="J157" i="92"/>
  <c r="N34" i="94" l="1"/>
  <c r="M34" i="94"/>
  <c r="L34" i="94"/>
  <c r="K34" i="94"/>
  <c r="J34" i="94"/>
  <c r="I34" i="94"/>
  <c r="H34" i="94"/>
  <c r="G34" i="94"/>
  <c r="F34" i="94"/>
  <c r="E34" i="94"/>
  <c r="L129" i="92"/>
  <c r="L128" i="92"/>
  <c r="K92" i="92"/>
  <c r="J92" i="92"/>
  <c r="U91" i="92" l="1"/>
  <c r="L138" i="92" s="1"/>
  <c r="U90" i="92"/>
  <c r="K91" i="92"/>
  <c r="L91" i="92"/>
  <c r="M91" i="92"/>
  <c r="L130" i="92" s="1"/>
  <c r="N91" i="92"/>
  <c r="L131" i="92" s="1"/>
  <c r="O91" i="92"/>
  <c r="L132" i="92" s="1"/>
  <c r="P91" i="92"/>
  <c r="L133" i="92" s="1"/>
  <c r="Q91" i="92"/>
  <c r="L134" i="92" s="1"/>
  <c r="R91" i="92"/>
  <c r="L135" i="92" s="1"/>
  <c r="S91" i="92"/>
  <c r="L136" i="92" s="1"/>
  <c r="T91" i="92"/>
  <c r="L137" i="92" s="1"/>
  <c r="K90" i="92"/>
  <c r="L90" i="92"/>
  <c r="M90" i="92"/>
  <c r="N90" i="92"/>
  <c r="O90" i="92"/>
  <c r="P90" i="92"/>
  <c r="Q90" i="92"/>
  <c r="R90" i="92"/>
  <c r="S90" i="92"/>
  <c r="T90" i="92"/>
  <c r="J91" i="92"/>
  <c r="J90" i="92"/>
  <c r="K138" i="92" l="1"/>
  <c r="M138" i="92" s="1"/>
  <c r="U92" i="92"/>
  <c r="V92" i="92" s="1"/>
  <c r="K137" i="92"/>
  <c r="T92" i="92"/>
  <c r="K136" i="92"/>
  <c r="S92" i="92"/>
  <c r="K135" i="92"/>
  <c r="R92" i="92"/>
  <c r="K134" i="92"/>
  <c r="Q92" i="92"/>
  <c r="K133" i="92"/>
  <c r="P92" i="92"/>
  <c r="O92" i="92"/>
  <c r="K132" i="92"/>
  <c r="N92" i="92"/>
  <c r="K131" i="92"/>
  <c r="M92" i="92"/>
  <c r="K130" i="92"/>
  <c r="K129" i="92"/>
  <c r="L92" i="92"/>
  <c r="F108" i="90"/>
  <c r="B13" i="86" l="1"/>
  <c r="C13" i="86"/>
  <c r="D13" i="86"/>
  <c r="M137" i="92" l="1"/>
  <c r="M136" i="92"/>
  <c r="M135" i="92"/>
  <c r="M134" i="92"/>
  <c r="M133" i="92"/>
  <c r="M132" i="92"/>
  <c r="M131" i="92"/>
  <c r="M130" i="92"/>
  <c r="M129" i="92"/>
  <c r="D110" i="90" l="1"/>
  <c r="E110" i="90"/>
  <c r="F110" i="90"/>
  <c r="G110" i="90"/>
  <c r="H110" i="90"/>
  <c r="I110" i="90"/>
  <c r="J110" i="90"/>
  <c r="K110" i="90"/>
  <c r="L110" i="90"/>
  <c r="M110" i="90"/>
  <c r="C110" i="90"/>
  <c r="D109" i="90"/>
  <c r="E109" i="90"/>
  <c r="F109" i="90"/>
  <c r="G109" i="90"/>
  <c r="H109" i="90"/>
  <c r="I109" i="90"/>
  <c r="J109" i="90"/>
  <c r="K109" i="90"/>
  <c r="L109" i="90"/>
  <c r="M109" i="90"/>
  <c r="C109" i="90"/>
  <c r="M118" i="92"/>
  <c r="N118" i="92"/>
  <c r="O118" i="92"/>
  <c r="L118" i="92"/>
  <c r="M101" i="92"/>
  <c r="P33" i="93" l="1"/>
  <c r="Q30" i="93"/>
  <c r="Q27" i="93"/>
  <c r="P27" i="93"/>
  <c r="P23" i="93"/>
  <c r="Q23" i="93"/>
  <c r="P24" i="93"/>
  <c r="Q24" i="93"/>
  <c r="P25" i="93"/>
  <c r="Q25" i="93"/>
  <c r="P26" i="93"/>
  <c r="Q26" i="93"/>
  <c r="P28" i="93"/>
  <c r="Q28" i="93"/>
  <c r="P29" i="93"/>
  <c r="Q29" i="93"/>
  <c r="P30" i="93"/>
  <c r="P31" i="93"/>
  <c r="Q31" i="93"/>
  <c r="P32" i="93"/>
  <c r="Q32" i="93"/>
  <c r="Q33" i="93"/>
  <c r="P34" i="93"/>
  <c r="Q34" i="93"/>
  <c r="H108" i="90"/>
  <c r="H112" i="90" s="1"/>
  <c r="C108" i="90"/>
  <c r="C112" i="90" s="1"/>
  <c r="D108" i="90"/>
  <c r="D112" i="90" s="1"/>
  <c r="E108" i="90"/>
  <c r="E112" i="90" s="1"/>
  <c r="F112" i="90"/>
  <c r="G108" i="90"/>
  <c r="G112" i="90" s="1"/>
  <c r="I108" i="90"/>
  <c r="I112" i="90" s="1"/>
  <c r="J108" i="90"/>
  <c r="J112" i="90" s="1"/>
  <c r="K108" i="90"/>
  <c r="K112" i="90" s="1"/>
  <c r="L108" i="90"/>
  <c r="L112" i="90" s="1"/>
  <c r="M108" i="90"/>
  <c r="M112" i="90" s="1"/>
  <c r="J101" i="92"/>
  <c r="K127" i="92" s="1"/>
  <c r="J102" i="92"/>
  <c r="J103" i="92"/>
  <c r="J106" i="92"/>
  <c r="L127" i="92" s="1"/>
  <c r="L139" i="92" s="1"/>
  <c r="J107" i="92"/>
  <c r="J108" i="92"/>
  <c r="K101" i="92"/>
  <c r="K128" i="92" s="1"/>
  <c r="M128" i="92" s="1"/>
  <c r="J104" i="92" l="1"/>
  <c r="M127" i="92"/>
  <c r="M139" i="92" s="1"/>
  <c r="K139" i="92"/>
  <c r="J111" i="92"/>
  <c r="J109" i="92"/>
  <c r="P13" i="86" l="1"/>
  <c r="O13" i="86"/>
  <c r="N13" i="86"/>
  <c r="M13" i="86"/>
  <c r="L13" i="86"/>
  <c r="K13" i="86"/>
  <c r="J13" i="86"/>
  <c r="I13" i="86"/>
  <c r="H13" i="86"/>
  <c r="G13" i="86"/>
  <c r="F13" i="86"/>
  <c r="E13" i="86"/>
  <c r="L108" i="92"/>
  <c r="M108" i="92"/>
  <c r="N108" i="92"/>
  <c r="O108" i="92"/>
  <c r="P108" i="92"/>
  <c r="Q108" i="92"/>
  <c r="R108" i="92"/>
  <c r="S108" i="92"/>
  <c r="T108" i="92"/>
  <c r="U108" i="92"/>
  <c r="L107" i="92"/>
  <c r="M107" i="92"/>
  <c r="N107" i="92"/>
  <c r="O107" i="92"/>
  <c r="P107" i="92"/>
  <c r="Q107" i="92"/>
  <c r="R107" i="92"/>
  <c r="S107" i="92"/>
  <c r="T107" i="92"/>
  <c r="U107" i="92"/>
  <c r="K108" i="92"/>
  <c r="K107" i="92"/>
  <c r="L106" i="92"/>
  <c r="M106" i="92"/>
  <c r="N106" i="92"/>
  <c r="O106" i="92"/>
  <c r="P106" i="92"/>
  <c r="P109" i="92" s="1"/>
  <c r="Q106" i="92"/>
  <c r="R106" i="92"/>
  <c r="S106" i="92"/>
  <c r="T106" i="92"/>
  <c r="U106" i="92"/>
  <c r="K106" i="92"/>
  <c r="K109" i="92" s="1"/>
  <c r="L101" i="92"/>
  <c r="M104" i="92"/>
  <c r="N101" i="92"/>
  <c r="O101" i="92"/>
  <c r="P101" i="92"/>
  <c r="Q101" i="92"/>
  <c r="R101" i="92"/>
  <c r="S101" i="92"/>
  <c r="T101" i="92"/>
  <c r="U101" i="92"/>
  <c r="U104" i="92" s="1"/>
  <c r="L103" i="92"/>
  <c r="M103" i="92"/>
  <c r="N103" i="92"/>
  <c r="O103" i="92"/>
  <c r="P103" i="92"/>
  <c r="Q103" i="92"/>
  <c r="R103" i="92"/>
  <c r="S103" i="92"/>
  <c r="T103" i="92"/>
  <c r="U103" i="92"/>
  <c r="K103" i="92"/>
  <c r="L102" i="92"/>
  <c r="M102" i="92"/>
  <c r="N102" i="92"/>
  <c r="O102" i="92"/>
  <c r="P102" i="92"/>
  <c r="Q102" i="92"/>
  <c r="R102" i="92"/>
  <c r="S102" i="92"/>
  <c r="T102" i="92"/>
  <c r="U102" i="92"/>
  <c r="K111" i="92"/>
  <c r="K102" i="92"/>
  <c r="L104" i="92" l="1"/>
  <c r="O109" i="92"/>
  <c r="N109" i="92"/>
  <c r="M109" i="92"/>
  <c r="M111" i="92"/>
  <c r="L109" i="92"/>
  <c r="T109" i="92"/>
  <c r="S109" i="92"/>
  <c r="O104" i="92"/>
  <c r="R109" i="92"/>
  <c r="N104" i="92"/>
  <c r="Q109" i="92"/>
  <c r="P111" i="92"/>
  <c r="T104" i="92"/>
  <c r="U109" i="92"/>
  <c r="R111" i="92"/>
  <c r="Q111" i="92"/>
  <c r="U111" i="92"/>
  <c r="S111" i="92"/>
  <c r="T111" i="92"/>
  <c r="O111" i="92"/>
  <c r="N111" i="92"/>
  <c r="L111" i="92"/>
  <c r="K104" i="92"/>
  <c r="P104" i="92"/>
  <c r="S104" i="92"/>
  <c r="R104" i="92"/>
  <c r="Q104" i="92"/>
  <c r="I7" i="86" l="1"/>
  <c r="G6" i="86"/>
  <c r="N7" i="94" l="1"/>
  <c r="M7" i="94"/>
  <c r="L7" i="94"/>
  <c r="K7" i="94"/>
  <c r="J7" i="94"/>
  <c r="I7" i="94"/>
  <c r="H7" i="94"/>
  <c r="G7" i="94"/>
  <c r="F7" i="94"/>
  <c r="E7" i="94"/>
  <c r="E6" i="86"/>
  <c r="E35" i="86"/>
  <c r="E33" i="86"/>
  <c r="D33" i="86" l="1"/>
  <c r="C33" i="86"/>
  <c r="B37" i="86"/>
  <c r="P47" i="86"/>
  <c r="P46" i="86"/>
  <c r="P41" i="86"/>
  <c r="O47" i="86"/>
  <c r="O46" i="86"/>
  <c r="O41" i="86"/>
  <c r="N7" i="86"/>
  <c r="M7" i="86"/>
  <c r="L7" i="86"/>
  <c r="K7" i="86"/>
  <c r="J7" i="86"/>
  <c r="H7" i="86"/>
  <c r="G7" i="86"/>
  <c r="F7" i="86"/>
  <c r="E7" i="86"/>
  <c r="N6" i="86"/>
  <c r="M6" i="86"/>
  <c r="L6" i="86"/>
  <c r="K6" i="86"/>
  <c r="J6" i="86"/>
  <c r="I6" i="86"/>
  <c r="H6" i="86"/>
  <c r="F6" i="86"/>
  <c r="U23" i="92" l="1"/>
  <c r="T23" i="92"/>
  <c r="S23" i="92"/>
  <c r="R23" i="92"/>
  <c r="Q23" i="92"/>
  <c r="P23" i="92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U22" i="92"/>
  <c r="T22" i="92"/>
  <c r="S22" i="92"/>
  <c r="R22" i="92"/>
  <c r="Q22" i="92"/>
  <c r="P22" i="92"/>
  <c r="O22" i="92"/>
  <c r="N22" i="92"/>
  <c r="M22" i="92"/>
  <c r="L22" i="92"/>
  <c r="K22" i="92"/>
  <c r="J22" i="92"/>
  <c r="I22" i="92"/>
  <c r="H22" i="92"/>
  <c r="G22" i="92"/>
  <c r="F22" i="92"/>
  <c r="E22" i="92"/>
  <c r="E21" i="92" s="1"/>
  <c r="D22" i="92"/>
  <c r="D21" i="92" s="1"/>
  <c r="C22" i="92"/>
  <c r="C21" i="92" s="1"/>
  <c r="B22" i="92"/>
  <c r="U18" i="92"/>
  <c r="T18" i="92"/>
  <c r="S18" i="92"/>
  <c r="R18" i="92"/>
  <c r="Q18" i="92"/>
  <c r="P18" i="92"/>
  <c r="O18" i="92"/>
  <c r="N18" i="92"/>
  <c r="M18" i="92"/>
  <c r="L18" i="92"/>
  <c r="K18" i="92"/>
  <c r="J18" i="92"/>
  <c r="I18" i="92"/>
  <c r="H18" i="92"/>
  <c r="U14" i="92"/>
  <c r="T14" i="92"/>
  <c r="S14" i="92"/>
  <c r="R14" i="92"/>
  <c r="Q14" i="92"/>
  <c r="P14" i="92"/>
  <c r="O14" i="92"/>
  <c r="N14" i="92"/>
  <c r="M14" i="92"/>
  <c r="L14" i="92"/>
  <c r="K14" i="92"/>
  <c r="J14" i="92"/>
  <c r="I14" i="92"/>
  <c r="H14" i="92"/>
  <c r="U10" i="92"/>
  <c r="T10" i="92"/>
  <c r="S10" i="92"/>
  <c r="R10" i="92"/>
  <c r="Q10" i="92"/>
  <c r="P10" i="92"/>
  <c r="O10" i="92"/>
  <c r="N10" i="92"/>
  <c r="M10" i="92"/>
  <c r="L10" i="92"/>
  <c r="K10" i="92"/>
  <c r="J10" i="92"/>
  <c r="I10" i="92"/>
  <c r="H10" i="92"/>
  <c r="G10" i="92"/>
  <c r="F10" i="92"/>
  <c r="E10" i="92"/>
  <c r="D10" i="92"/>
  <c r="C10" i="92"/>
  <c r="B10" i="92"/>
  <c r="B21" i="92" l="1"/>
  <c r="T21" i="92"/>
  <c r="J21" i="92"/>
  <c r="S21" i="92"/>
  <c r="R21" i="92"/>
  <c r="L21" i="92"/>
  <c r="K21" i="92"/>
  <c r="U21" i="92"/>
  <c r="Q21" i="92"/>
  <c r="M21" i="92"/>
  <c r="I21" i="92"/>
  <c r="G21" i="92"/>
  <c r="F21" i="92"/>
  <c r="N21" i="92"/>
  <c r="O21" i="92"/>
  <c r="H21" i="92"/>
  <c r="P21" i="92"/>
  <c r="P31" i="86" l="1"/>
  <c r="O31" i="86"/>
  <c r="P30" i="86"/>
  <c r="O30" i="86"/>
  <c r="P29" i="86"/>
  <c r="O29" i="86"/>
  <c r="P28" i="86"/>
  <c r="O28" i="86"/>
  <c r="P26" i="86"/>
  <c r="O26" i="86"/>
  <c r="P25" i="86"/>
  <c r="O25" i="86"/>
  <c r="P24" i="86"/>
  <c r="O24" i="86"/>
  <c r="P21" i="86"/>
  <c r="O21" i="86"/>
  <c r="P20" i="86"/>
  <c r="O20" i="86"/>
  <c r="P19" i="86"/>
  <c r="O19" i="86"/>
  <c r="P16" i="86"/>
  <c r="O16" i="86"/>
  <c r="P15" i="86"/>
  <c r="O15" i="86"/>
  <c r="P14" i="86"/>
  <c r="O14" i="86"/>
  <c r="P32" i="94"/>
  <c r="O32" i="94"/>
  <c r="P31" i="94"/>
  <c r="O31" i="94"/>
  <c r="P30" i="94"/>
  <c r="O30" i="94"/>
  <c r="P29" i="94"/>
  <c r="O29" i="94"/>
  <c r="P27" i="94"/>
  <c r="O27" i="94"/>
  <c r="P26" i="94"/>
  <c r="O26" i="94"/>
  <c r="P25" i="94"/>
  <c r="O25" i="94"/>
  <c r="P22" i="94"/>
  <c r="O22" i="94"/>
  <c r="P21" i="94"/>
  <c r="O21" i="94"/>
  <c r="P20" i="94"/>
  <c r="O20" i="94"/>
  <c r="P17" i="94"/>
  <c r="O17" i="94"/>
  <c r="P16" i="94"/>
  <c r="O16" i="94"/>
  <c r="P15" i="94"/>
  <c r="O15" i="94"/>
  <c r="O36" i="94"/>
  <c r="C34" i="94"/>
  <c r="D34" i="94"/>
  <c r="H33" i="94"/>
  <c r="H37" i="94" s="1"/>
  <c r="C35" i="94"/>
  <c r="D35" i="94"/>
  <c r="F33" i="94"/>
  <c r="F37" i="94" s="1"/>
  <c r="K35" i="94"/>
  <c r="L35" i="94"/>
  <c r="M35" i="94"/>
  <c r="N35" i="94"/>
  <c r="C36" i="94"/>
  <c r="D36" i="94"/>
  <c r="E36" i="94"/>
  <c r="F36" i="94"/>
  <c r="G36" i="94"/>
  <c r="H36" i="94"/>
  <c r="I36" i="94"/>
  <c r="J36" i="94"/>
  <c r="P36" i="94" s="1"/>
  <c r="K36" i="94"/>
  <c r="L36" i="94"/>
  <c r="M36" i="94"/>
  <c r="N36" i="94"/>
  <c r="B36" i="94"/>
  <c r="B35" i="94"/>
  <c r="B34" i="94"/>
  <c r="U89" i="92"/>
  <c r="T89" i="92"/>
  <c r="S89" i="92"/>
  <c r="R89" i="92"/>
  <c r="Q89" i="92"/>
  <c r="P89" i="92"/>
  <c r="O89" i="92"/>
  <c r="N89" i="92"/>
  <c r="M89" i="92"/>
  <c r="L89" i="92"/>
  <c r="K89" i="92"/>
  <c r="J89" i="92"/>
  <c r="I89" i="92"/>
  <c r="H89" i="92"/>
  <c r="G89" i="92"/>
  <c r="F89" i="92"/>
  <c r="E89" i="92"/>
  <c r="D89" i="92"/>
  <c r="C89" i="92"/>
  <c r="B89" i="92"/>
  <c r="U88" i="92"/>
  <c r="T88" i="92"/>
  <c r="S88" i="92"/>
  <c r="R88" i="92"/>
  <c r="Q88" i="92"/>
  <c r="P88" i="92"/>
  <c r="O88" i="92"/>
  <c r="N88" i="92"/>
  <c r="M88" i="92"/>
  <c r="L88" i="92"/>
  <c r="K88" i="92"/>
  <c r="J88" i="92"/>
  <c r="I88" i="92"/>
  <c r="I87" i="92" s="1"/>
  <c r="H88" i="92"/>
  <c r="H87" i="92" s="1"/>
  <c r="G88" i="92"/>
  <c r="F88" i="92"/>
  <c r="E88" i="92"/>
  <c r="D88" i="92"/>
  <c r="C88" i="92"/>
  <c r="B88" i="92"/>
  <c r="U84" i="92"/>
  <c r="T84" i="92"/>
  <c r="S84" i="92"/>
  <c r="R84" i="92"/>
  <c r="Q84" i="92"/>
  <c r="P84" i="92"/>
  <c r="O84" i="92"/>
  <c r="N84" i="92"/>
  <c r="M84" i="92"/>
  <c r="L84" i="92"/>
  <c r="K84" i="92"/>
  <c r="J84" i="92"/>
  <c r="I84" i="92"/>
  <c r="H84" i="92"/>
  <c r="U80" i="92"/>
  <c r="T80" i="92"/>
  <c r="S80" i="92"/>
  <c r="R80" i="92"/>
  <c r="Q80" i="92"/>
  <c r="P80" i="92"/>
  <c r="O80" i="92"/>
  <c r="N80" i="92"/>
  <c r="M80" i="92"/>
  <c r="L80" i="92"/>
  <c r="K80" i="92"/>
  <c r="J80" i="92"/>
  <c r="I80" i="92"/>
  <c r="H80" i="92"/>
  <c r="U76" i="92"/>
  <c r="T76" i="92"/>
  <c r="S76" i="92"/>
  <c r="R76" i="92"/>
  <c r="Q76" i="92"/>
  <c r="P76" i="92"/>
  <c r="O76" i="92"/>
  <c r="N76" i="92"/>
  <c r="M76" i="92"/>
  <c r="L76" i="92"/>
  <c r="K76" i="92"/>
  <c r="J76" i="92"/>
  <c r="I76" i="92"/>
  <c r="H76" i="92"/>
  <c r="G76" i="92"/>
  <c r="F76" i="92"/>
  <c r="E76" i="92"/>
  <c r="D76" i="92"/>
  <c r="C76" i="92"/>
  <c r="B76" i="92"/>
  <c r="M100" i="90"/>
  <c r="L100" i="90"/>
  <c r="K100" i="90"/>
  <c r="J100" i="90"/>
  <c r="I100" i="90"/>
  <c r="H100" i="90"/>
  <c r="G100" i="90"/>
  <c r="F100" i="90"/>
  <c r="E100" i="90"/>
  <c r="D100" i="90"/>
  <c r="C100" i="90"/>
  <c r="B100" i="90"/>
  <c r="M90" i="90"/>
  <c r="L90" i="90"/>
  <c r="K90" i="90"/>
  <c r="J90" i="90"/>
  <c r="I90" i="90"/>
  <c r="H90" i="90"/>
  <c r="G90" i="90"/>
  <c r="F90" i="90"/>
  <c r="E90" i="90"/>
  <c r="D90" i="90"/>
  <c r="C90" i="90"/>
  <c r="C91" i="90" s="1"/>
  <c r="M14" i="90"/>
  <c r="M24" i="90"/>
  <c r="M44" i="90"/>
  <c r="M54" i="90"/>
  <c r="M66" i="90"/>
  <c r="M76" i="90"/>
  <c r="P9" i="93"/>
  <c r="Q9" i="93"/>
  <c r="P10" i="93"/>
  <c r="Q10" i="93"/>
  <c r="P11" i="93"/>
  <c r="Q11" i="93"/>
  <c r="P12" i="93"/>
  <c r="Q12" i="93"/>
  <c r="P13" i="93"/>
  <c r="Q13" i="93"/>
  <c r="P14" i="93"/>
  <c r="Q14" i="93"/>
  <c r="P15" i="93"/>
  <c r="Q15" i="93"/>
  <c r="P16" i="93"/>
  <c r="Q16" i="93"/>
  <c r="P17" i="93"/>
  <c r="Q17" i="93"/>
  <c r="P18" i="93"/>
  <c r="Q18" i="93"/>
  <c r="P19" i="93"/>
  <c r="Q19" i="93"/>
  <c r="P20" i="93"/>
  <c r="Q20" i="93"/>
  <c r="P21" i="93"/>
  <c r="Q21" i="93"/>
  <c r="P22" i="93"/>
  <c r="Q22" i="93"/>
  <c r="P35" i="93"/>
  <c r="Q35" i="93"/>
  <c r="P36" i="93"/>
  <c r="Q36" i="93"/>
  <c r="Q8" i="93"/>
  <c r="P8" i="93"/>
  <c r="F5" i="86"/>
  <c r="F9" i="86" s="1"/>
  <c r="G5" i="86"/>
  <c r="G9" i="86" s="1"/>
  <c r="H5" i="86"/>
  <c r="H9" i="86" s="1"/>
  <c r="I5" i="86"/>
  <c r="I9" i="86" s="1"/>
  <c r="J5" i="86"/>
  <c r="J9" i="86" s="1"/>
  <c r="K5" i="86"/>
  <c r="K9" i="86" s="1"/>
  <c r="L5" i="86"/>
  <c r="L9" i="86" s="1"/>
  <c r="M5" i="86"/>
  <c r="M9" i="86" s="1"/>
  <c r="N5" i="86"/>
  <c r="N9" i="86" s="1"/>
  <c r="E5" i="86"/>
  <c r="C34" i="86"/>
  <c r="D34" i="86"/>
  <c r="F34" i="86"/>
  <c r="F33" i="86" s="1"/>
  <c r="G34" i="86"/>
  <c r="G33" i="86" s="1"/>
  <c r="H34" i="86"/>
  <c r="H33" i="86" s="1"/>
  <c r="I34" i="86"/>
  <c r="J34" i="86"/>
  <c r="J33" i="86" s="1"/>
  <c r="K34" i="86"/>
  <c r="K33" i="86" s="1"/>
  <c r="L34" i="86"/>
  <c r="L33" i="86" s="1"/>
  <c r="M34" i="86"/>
  <c r="M33" i="86" s="1"/>
  <c r="N34" i="86"/>
  <c r="N33" i="86" s="1"/>
  <c r="C35" i="86"/>
  <c r="D35" i="86"/>
  <c r="F35" i="86"/>
  <c r="G35" i="86"/>
  <c r="H35" i="86"/>
  <c r="I35" i="86"/>
  <c r="J35" i="86"/>
  <c r="K35" i="86"/>
  <c r="L35" i="86"/>
  <c r="M35" i="86"/>
  <c r="N35" i="86"/>
  <c r="C36" i="86"/>
  <c r="C37" i="86" s="1"/>
  <c r="D36" i="86"/>
  <c r="D37" i="86" s="1"/>
  <c r="E36" i="86"/>
  <c r="E37" i="86" s="1"/>
  <c r="F36" i="86"/>
  <c r="G36" i="86"/>
  <c r="H36" i="86"/>
  <c r="I36" i="86"/>
  <c r="J36" i="86"/>
  <c r="K36" i="86"/>
  <c r="L36" i="86"/>
  <c r="M36" i="86"/>
  <c r="N36" i="86"/>
  <c r="B36" i="86"/>
  <c r="B35" i="86"/>
  <c r="B34" i="86"/>
  <c r="U32" i="92"/>
  <c r="U36" i="92"/>
  <c r="U40" i="92"/>
  <c r="U44" i="92"/>
  <c r="U45" i="92"/>
  <c r="U53" i="92"/>
  <c r="U57" i="92"/>
  <c r="U61" i="92"/>
  <c r="U65" i="92"/>
  <c r="U66" i="92"/>
  <c r="L76" i="90"/>
  <c r="K76" i="90"/>
  <c r="J76" i="90"/>
  <c r="I76" i="90"/>
  <c r="H76" i="90"/>
  <c r="G76" i="90"/>
  <c r="F76" i="90"/>
  <c r="E76" i="90"/>
  <c r="D76" i="90"/>
  <c r="C76" i="90"/>
  <c r="B76" i="90"/>
  <c r="L66" i="90"/>
  <c r="K66" i="90"/>
  <c r="J66" i="90"/>
  <c r="I66" i="90"/>
  <c r="H66" i="90"/>
  <c r="G66" i="90"/>
  <c r="F66" i="90"/>
  <c r="E66" i="90"/>
  <c r="D66" i="90"/>
  <c r="C66" i="90"/>
  <c r="C67" i="90" s="1"/>
  <c r="T66" i="92"/>
  <c r="S66" i="92"/>
  <c r="R66" i="92"/>
  <c r="Q66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T65" i="92"/>
  <c r="S65" i="92"/>
  <c r="R65" i="92"/>
  <c r="Q65" i="92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T61" i="92"/>
  <c r="S61" i="92"/>
  <c r="R61" i="92"/>
  <c r="Q61" i="92"/>
  <c r="P61" i="92"/>
  <c r="O61" i="92"/>
  <c r="N61" i="92"/>
  <c r="M61" i="92"/>
  <c r="L61" i="92"/>
  <c r="K61" i="92"/>
  <c r="J61" i="92"/>
  <c r="I61" i="92"/>
  <c r="H61" i="92"/>
  <c r="T57" i="92"/>
  <c r="S57" i="92"/>
  <c r="R57" i="92"/>
  <c r="Q57" i="92"/>
  <c r="P57" i="92"/>
  <c r="O57" i="92"/>
  <c r="N57" i="92"/>
  <c r="M57" i="92"/>
  <c r="L57" i="92"/>
  <c r="K57" i="92"/>
  <c r="J57" i="92"/>
  <c r="I57" i="92"/>
  <c r="H57" i="92"/>
  <c r="T53" i="92"/>
  <c r="S53" i="92"/>
  <c r="R53" i="92"/>
  <c r="Q53" i="92"/>
  <c r="P53" i="92"/>
  <c r="O53" i="92"/>
  <c r="N53" i="92"/>
  <c r="M53" i="92"/>
  <c r="L53" i="92"/>
  <c r="K53" i="92"/>
  <c r="J53" i="92"/>
  <c r="I53" i="92"/>
  <c r="H53" i="92"/>
  <c r="G53" i="92"/>
  <c r="F53" i="92"/>
  <c r="E53" i="92"/>
  <c r="D53" i="92"/>
  <c r="C53" i="92"/>
  <c r="B53" i="92"/>
  <c r="B54" i="90"/>
  <c r="B24" i="90"/>
  <c r="K37" i="86" l="1"/>
  <c r="N37" i="86"/>
  <c r="M37" i="86"/>
  <c r="J37" i="86"/>
  <c r="I33" i="86"/>
  <c r="I37" i="86" s="1"/>
  <c r="H37" i="86"/>
  <c r="F37" i="86"/>
  <c r="G33" i="94"/>
  <c r="G37" i="94" s="1"/>
  <c r="O35" i="94"/>
  <c r="O35" i="86"/>
  <c r="E9" i="86"/>
  <c r="N33" i="94"/>
  <c r="N37" i="94" s="1"/>
  <c r="P35" i="94"/>
  <c r="M33" i="94"/>
  <c r="M37" i="94" s="1"/>
  <c r="L33" i="94"/>
  <c r="L37" i="94" s="1"/>
  <c r="K33" i="94"/>
  <c r="K37" i="94" s="1"/>
  <c r="I33" i="94"/>
  <c r="I37" i="94" s="1"/>
  <c r="P34" i="94"/>
  <c r="J33" i="94"/>
  <c r="O34" i="94"/>
  <c r="E33" i="94"/>
  <c r="D33" i="94"/>
  <c r="D37" i="94" s="1"/>
  <c r="C33" i="94"/>
  <c r="C37" i="94" s="1"/>
  <c r="B33" i="94"/>
  <c r="B37" i="94" s="1"/>
  <c r="E64" i="92"/>
  <c r="B104" i="90"/>
  <c r="U97" i="92"/>
  <c r="G87" i="92"/>
  <c r="U96" i="92"/>
  <c r="E87" i="92"/>
  <c r="M104" i="90"/>
  <c r="U64" i="92"/>
  <c r="M87" i="92"/>
  <c r="U87" i="92"/>
  <c r="M64" i="92"/>
  <c r="R64" i="92"/>
  <c r="R87" i="92"/>
  <c r="L87" i="92"/>
  <c r="P87" i="92"/>
  <c r="O64" i="92"/>
  <c r="Q64" i="92"/>
  <c r="L64" i="92"/>
  <c r="P64" i="92"/>
  <c r="B87" i="92"/>
  <c r="Q87" i="92"/>
  <c r="J87" i="92"/>
  <c r="F87" i="92"/>
  <c r="O87" i="92"/>
  <c r="D64" i="92"/>
  <c r="T64" i="92"/>
  <c r="H64" i="92"/>
  <c r="S87" i="92"/>
  <c r="T87" i="92"/>
  <c r="N87" i="92"/>
  <c r="F64" i="92"/>
  <c r="N64" i="92"/>
  <c r="S64" i="92"/>
  <c r="U43" i="92"/>
  <c r="D91" i="90"/>
  <c r="E91" i="90" s="1"/>
  <c r="F91" i="90" s="1"/>
  <c r="G91" i="90" s="1"/>
  <c r="H91" i="90" s="1"/>
  <c r="I91" i="90" s="1"/>
  <c r="J91" i="90" s="1"/>
  <c r="K91" i="90" s="1"/>
  <c r="L91" i="90" s="1"/>
  <c r="M91" i="90" s="1"/>
  <c r="P34" i="86"/>
  <c r="P33" i="86" s="1"/>
  <c r="P36" i="86"/>
  <c r="B33" i="86"/>
  <c r="O36" i="86"/>
  <c r="P35" i="86"/>
  <c r="O34" i="86"/>
  <c r="C87" i="92"/>
  <c r="K87" i="92"/>
  <c r="D87" i="92"/>
  <c r="D67" i="90"/>
  <c r="G37" i="86"/>
  <c r="L37" i="86"/>
  <c r="G64" i="92"/>
  <c r="I64" i="92"/>
  <c r="B64" i="92"/>
  <c r="J64" i="92"/>
  <c r="C64" i="92"/>
  <c r="K64" i="92"/>
  <c r="P37" i="86" l="1"/>
  <c r="O33" i="86"/>
  <c r="O37" i="86" s="1"/>
  <c r="J37" i="94"/>
  <c r="P37" i="94" s="1"/>
  <c r="P33" i="94"/>
  <c r="E37" i="94"/>
  <c r="O37" i="94" s="1"/>
  <c r="O33" i="94"/>
  <c r="U95" i="92"/>
  <c r="E67" i="90"/>
  <c r="L54" i="90"/>
  <c r="L104" i="90" s="1"/>
  <c r="K54" i="90"/>
  <c r="K104" i="90" s="1"/>
  <c r="J54" i="90"/>
  <c r="J104" i="90" s="1"/>
  <c r="I54" i="90"/>
  <c r="I104" i="90" s="1"/>
  <c r="H54" i="90"/>
  <c r="H104" i="90" s="1"/>
  <c r="G54" i="90"/>
  <c r="G104" i="90" s="1"/>
  <c r="F54" i="90"/>
  <c r="F104" i="90" s="1"/>
  <c r="E54" i="90"/>
  <c r="E104" i="90" s="1"/>
  <c r="D54" i="90"/>
  <c r="D104" i="90" s="1"/>
  <c r="C54" i="90"/>
  <c r="C104" i="90" s="1"/>
  <c r="L44" i="90"/>
  <c r="K44" i="90"/>
  <c r="J44" i="90"/>
  <c r="I44" i="90"/>
  <c r="H44" i="90"/>
  <c r="G44" i="90"/>
  <c r="F44" i="90"/>
  <c r="E44" i="90"/>
  <c r="D44" i="90"/>
  <c r="C44" i="90"/>
  <c r="L24" i="90"/>
  <c r="K24" i="90"/>
  <c r="J24" i="90"/>
  <c r="I24" i="90"/>
  <c r="H24" i="90"/>
  <c r="G24" i="90"/>
  <c r="F24" i="90"/>
  <c r="E24" i="90"/>
  <c r="D24" i="90"/>
  <c r="C24" i="90"/>
  <c r="L14" i="90"/>
  <c r="K14" i="90"/>
  <c r="J14" i="90"/>
  <c r="I14" i="90"/>
  <c r="H14" i="90"/>
  <c r="G14" i="90"/>
  <c r="F14" i="90"/>
  <c r="E14" i="90"/>
  <c r="D14" i="90"/>
  <c r="C14" i="90"/>
  <c r="C15" i="90" s="1"/>
  <c r="T32" i="92"/>
  <c r="T36" i="92"/>
  <c r="T40" i="92"/>
  <c r="T44" i="92"/>
  <c r="T96" i="92" s="1"/>
  <c r="T45" i="92"/>
  <c r="T97" i="92" s="1"/>
  <c r="S45" i="92"/>
  <c r="S97" i="92" s="1"/>
  <c r="R45" i="92"/>
  <c r="R97" i="92" s="1"/>
  <c r="Q45" i="92"/>
  <c r="Q97" i="92" s="1"/>
  <c r="P45" i="92"/>
  <c r="P97" i="92" s="1"/>
  <c r="O45" i="92"/>
  <c r="O97" i="92" s="1"/>
  <c r="N45" i="92"/>
  <c r="N97" i="92" s="1"/>
  <c r="M45" i="92"/>
  <c r="M97" i="92" s="1"/>
  <c r="L45" i="92"/>
  <c r="L97" i="92" s="1"/>
  <c r="K45" i="92"/>
  <c r="K97" i="92" s="1"/>
  <c r="J45" i="92"/>
  <c r="J97" i="92" s="1"/>
  <c r="I45" i="92"/>
  <c r="I97" i="92" s="1"/>
  <c r="H45" i="92"/>
  <c r="H97" i="92" s="1"/>
  <c r="G45" i="92"/>
  <c r="G97" i="92" s="1"/>
  <c r="F45" i="92"/>
  <c r="F97" i="92" s="1"/>
  <c r="E45" i="92"/>
  <c r="E97" i="92" s="1"/>
  <c r="D45" i="92"/>
  <c r="D97" i="92" s="1"/>
  <c r="C45" i="92"/>
  <c r="C97" i="92" s="1"/>
  <c r="B45" i="92"/>
  <c r="B97" i="92" s="1"/>
  <c r="S44" i="92"/>
  <c r="S96" i="92" s="1"/>
  <c r="R44" i="92"/>
  <c r="R96" i="92" s="1"/>
  <c r="Q44" i="92"/>
  <c r="Q96" i="92" s="1"/>
  <c r="P44" i="92"/>
  <c r="P96" i="92" s="1"/>
  <c r="O44" i="92"/>
  <c r="O96" i="92" s="1"/>
  <c r="N44" i="92"/>
  <c r="N96" i="92" s="1"/>
  <c r="M44" i="92"/>
  <c r="M96" i="92" s="1"/>
  <c r="L44" i="92"/>
  <c r="L96" i="92" s="1"/>
  <c r="K44" i="92"/>
  <c r="K96" i="92" s="1"/>
  <c r="J44" i="92"/>
  <c r="J96" i="92" s="1"/>
  <c r="I44" i="92"/>
  <c r="I96" i="92" s="1"/>
  <c r="H44" i="92"/>
  <c r="H96" i="92" s="1"/>
  <c r="G44" i="92"/>
  <c r="G96" i="92" s="1"/>
  <c r="F44" i="92"/>
  <c r="F96" i="92" s="1"/>
  <c r="E44" i="92"/>
  <c r="E96" i="92" s="1"/>
  <c r="D44" i="92"/>
  <c r="D96" i="92" s="1"/>
  <c r="C44" i="92"/>
  <c r="C96" i="92" s="1"/>
  <c r="B44" i="92"/>
  <c r="B96" i="92" s="1"/>
  <c r="S40" i="92"/>
  <c r="R40" i="92"/>
  <c r="Q40" i="92"/>
  <c r="P40" i="92"/>
  <c r="O40" i="92"/>
  <c r="N40" i="92"/>
  <c r="M40" i="92"/>
  <c r="L40" i="92"/>
  <c r="K40" i="92"/>
  <c r="J40" i="92"/>
  <c r="I40" i="92"/>
  <c r="H40" i="92"/>
  <c r="S36" i="92"/>
  <c r="R36" i="92"/>
  <c r="Q36" i="92"/>
  <c r="P36" i="92"/>
  <c r="O36" i="92"/>
  <c r="N36" i="92"/>
  <c r="M36" i="92"/>
  <c r="L36" i="92"/>
  <c r="K36" i="92"/>
  <c r="J36" i="92"/>
  <c r="I36" i="92"/>
  <c r="H36" i="92"/>
  <c r="S32" i="92"/>
  <c r="R32" i="92"/>
  <c r="Q32" i="92"/>
  <c r="P32" i="92"/>
  <c r="O32" i="92"/>
  <c r="N32" i="92"/>
  <c r="M32" i="92"/>
  <c r="L32" i="92"/>
  <c r="K32" i="92"/>
  <c r="J32" i="92"/>
  <c r="I32" i="92"/>
  <c r="H32" i="92"/>
  <c r="G32" i="92"/>
  <c r="F32" i="92"/>
  <c r="E32" i="92"/>
  <c r="D32" i="92"/>
  <c r="C32" i="92"/>
  <c r="B32" i="92"/>
  <c r="F67" i="90" l="1"/>
  <c r="S43" i="92"/>
  <c r="S95" i="92" s="1"/>
  <c r="E43" i="92"/>
  <c r="E95" i="92" s="1"/>
  <c r="M43" i="92"/>
  <c r="M95" i="92" s="1"/>
  <c r="Q43" i="92"/>
  <c r="Q95" i="92" s="1"/>
  <c r="R43" i="92"/>
  <c r="R95" i="92" s="1"/>
  <c r="J43" i="92"/>
  <c r="J95" i="92" s="1"/>
  <c r="O43" i="92"/>
  <c r="O95" i="92" s="1"/>
  <c r="G43" i="92"/>
  <c r="G95" i="92" s="1"/>
  <c r="P43" i="92"/>
  <c r="P95" i="92" s="1"/>
  <c r="T43" i="92"/>
  <c r="T95" i="92" s="1"/>
  <c r="B43" i="92"/>
  <c r="B95" i="92" s="1"/>
  <c r="I43" i="92"/>
  <c r="I95" i="92" s="1"/>
  <c r="D45" i="90"/>
  <c r="D15" i="90"/>
  <c r="E15" i="90" s="1"/>
  <c r="F15" i="90" s="1"/>
  <c r="G15" i="90" s="1"/>
  <c r="H15" i="90" s="1"/>
  <c r="I15" i="90" s="1"/>
  <c r="J15" i="90" s="1"/>
  <c r="K15" i="90" s="1"/>
  <c r="L15" i="90" s="1"/>
  <c r="M15" i="90" s="1"/>
  <c r="C43" i="92"/>
  <c r="C95" i="92" s="1"/>
  <c r="H43" i="92"/>
  <c r="H95" i="92" s="1"/>
  <c r="K43" i="92"/>
  <c r="K95" i="92" s="1"/>
  <c r="F43" i="92"/>
  <c r="F95" i="92" s="1"/>
  <c r="N43" i="92"/>
  <c r="N95" i="92" s="1"/>
  <c r="D43" i="92"/>
  <c r="D95" i="92" s="1"/>
  <c r="L43" i="92"/>
  <c r="L95" i="92" s="1"/>
  <c r="E45" i="90" l="1"/>
  <c r="G67" i="90"/>
  <c r="F45" i="90" l="1"/>
  <c r="E103" i="90"/>
  <c r="H67" i="90"/>
  <c r="G45" i="90" l="1"/>
  <c r="F103" i="90"/>
  <c r="I67" i="90"/>
  <c r="H45" i="90" l="1"/>
  <c r="G103" i="90"/>
  <c r="J67" i="90"/>
  <c r="I45" i="90" l="1"/>
  <c r="H103" i="90"/>
  <c r="K67" i="90"/>
  <c r="J45" i="90" l="1"/>
  <c r="I103" i="90"/>
  <c r="L67" i="90"/>
  <c r="K45" i="90" l="1"/>
  <c r="J103" i="90"/>
  <c r="M67" i="90"/>
  <c r="L45" i="90" l="1"/>
  <c r="K103" i="90"/>
  <c r="M45" i="90" l="1"/>
  <c r="M103" i="90" s="1"/>
  <c r="L103" i="90"/>
</calcChain>
</file>

<file path=xl/sharedStrings.xml><?xml version="1.0" encoding="utf-8"?>
<sst xmlns="http://schemas.openxmlformats.org/spreadsheetml/2006/main" count="332" uniqueCount="117">
  <si>
    <t>Investering Taxekollektiv</t>
  </si>
  <si>
    <t>varav reinvestering</t>
  </si>
  <si>
    <t>varav nyinvestering</t>
  </si>
  <si>
    <t>Investeringar Skattekollektiv</t>
  </si>
  <si>
    <t>Exploatering</t>
  </si>
  <si>
    <t>Projektredovisning</t>
  </si>
  <si>
    <t>(mnkr)</t>
  </si>
  <si>
    <t>Prognos</t>
  </si>
  <si>
    <t>KF-beslut*</t>
  </si>
  <si>
    <t>Kapitalkostnadsutveckling (inklusive exploatering)</t>
  </si>
  <si>
    <t>Taxefinansierad verksamhet</t>
  </si>
  <si>
    <t>Kapitalkostnader (netto, inklusive upplösning av investeringsbidrag och övriga investeringsinkomster)</t>
  </si>
  <si>
    <t>Utfall</t>
  </si>
  <si>
    <t xml:space="preserve">Avskrivningar </t>
  </si>
  <si>
    <t>Befintlig anläggningsvolym (simulering)</t>
  </si>
  <si>
    <t>Ränta</t>
  </si>
  <si>
    <t>Avskrivningar</t>
  </si>
  <si>
    <t>Pågående investeringar</t>
  </si>
  <si>
    <t>Planerade investeringar (ej påbörjade)</t>
  </si>
  <si>
    <t>Total Kapitalkostnadsutveckling</t>
  </si>
  <si>
    <t>Övriga driftkonsekvenser (ej kapitalkostnader)</t>
  </si>
  <si>
    <t>Driftkostnader tillkommande anläggningar</t>
  </si>
  <si>
    <t>ev varav medfinansiering statlig infrastruktur (årlig kostnad)</t>
  </si>
  <si>
    <t>varav investeringsområde/väsentligt projekt X</t>
  </si>
  <si>
    <t>varav investeringsområde/väsentligt projekt Y</t>
  </si>
  <si>
    <t>m fl</t>
  </si>
  <si>
    <t>Investeringsrelaterade driftkostnader (rivning, sanering, evakuering, utrangering)</t>
  </si>
  <si>
    <t>ev varav minskade driftkostnader avgående anläggningar</t>
  </si>
  <si>
    <t>Summa (netto årligen tillkommande driftkonsekvenser)</t>
  </si>
  <si>
    <t>Skattefinansierad verksamhet - Skyfall</t>
  </si>
  <si>
    <t>Skattefinansierad verksamhet - Tekniskt vatten</t>
  </si>
  <si>
    <t>Nominerad bruttoinvestering</t>
  </si>
  <si>
    <t>Investeringsinkomster</t>
  </si>
  <si>
    <t>Nominerad nettoinvestering</t>
  </si>
  <si>
    <t>Investeringsområde</t>
  </si>
  <si>
    <t>Utfall 2023</t>
  </si>
  <si>
    <t>Budget 2024</t>
  </si>
  <si>
    <t>Prognos 2024</t>
  </si>
  <si>
    <t>2025-2029</t>
  </si>
  <si>
    <t>2030-2034</t>
  </si>
  <si>
    <t>Krisberedskap/Förmågehöjande åtgärder</t>
  </si>
  <si>
    <t>Konstgestaltning 1% (avser nyinvestering)</t>
  </si>
  <si>
    <t>Budgetregleringspost utgifter Nyinvestering</t>
  </si>
  <si>
    <t>Budgetregleringspost utgifter Reinvestering</t>
  </si>
  <si>
    <t xml:space="preserve">Budgetregleringspost inkomster </t>
  </si>
  <si>
    <t>Totalt bruttoinvesteringar</t>
  </si>
  <si>
    <t>Totalt nettoinvesteringar</t>
  </si>
  <si>
    <t>Investeringar vatten och avlopp</t>
  </si>
  <si>
    <t>Investeringar avfall</t>
  </si>
  <si>
    <t>Skyfall</t>
  </si>
  <si>
    <t>Tekniskt vatten</t>
  </si>
  <si>
    <t>(mnkr, nettoinvestering)</t>
  </si>
  <si>
    <t>Utfall tom</t>
  </si>
  <si>
    <r>
      <t xml:space="preserve">*Ange med G, I eller N om projektet har </t>
    </r>
    <r>
      <rPr>
        <b/>
        <sz val="11"/>
        <color rgb="FF000000"/>
        <rFont val="Calibri"/>
        <family val="2"/>
        <scheme val="minor"/>
      </rPr>
      <t>G</t>
    </r>
    <r>
      <rPr>
        <sz val="11"/>
        <color rgb="FF000000"/>
        <rFont val="Calibri"/>
        <family val="2"/>
        <scheme val="minor"/>
      </rPr>
      <t xml:space="preserve">enomförandebeslut, </t>
    </r>
    <r>
      <rPr>
        <b/>
        <sz val="11"/>
        <color rgb="FF000000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nriktningsbeslut eller om det har eller förväntas hanteras på </t>
    </r>
    <r>
      <rPr>
        <b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ämndsnivå</t>
    </r>
  </si>
  <si>
    <t>varav driftkostnader tillkommande anläggningar, konstgestaltning 1%</t>
  </si>
  <si>
    <t>Skattefinansierad verksamhet - Krisberedskap och förmågehöjande insatser</t>
  </si>
  <si>
    <t>Skattefinansierad verksamhet - Krisberedskap och förmågehöjande åtgärder</t>
  </si>
  <si>
    <t xml:space="preserve">Utgifter VA-utbyggnad </t>
  </si>
  <si>
    <t>Övriga poster, som information</t>
  </si>
  <si>
    <t>Anläggningsavgifter exploatering</t>
  </si>
  <si>
    <t>Anläggningsavgifter, övrigt</t>
  </si>
  <si>
    <t>Tilldelad budget från KF-budget 2024-2026</t>
  </si>
  <si>
    <t>Budget 2024-2026</t>
  </si>
  <si>
    <t xml:space="preserve">Övriga poster som information - ej underlag för nominering </t>
  </si>
  <si>
    <t>Kostnader - planerat underhåll</t>
  </si>
  <si>
    <t>**Ange 1 för genomförandefas, 2 för aktiv planeringsfas eller 3 för planering inte påbörjad</t>
  </si>
  <si>
    <t>Status**</t>
  </si>
  <si>
    <t>Ackumulerade tillkommande driftkostnader 2025- (volymförändring)</t>
  </si>
  <si>
    <t>Totalt ackumulerade driftkostnader 2025-</t>
  </si>
  <si>
    <t>Summering skattefinansierad verksamhet</t>
  </si>
  <si>
    <t>Totalt årliga investeringsrelaterade kostnader</t>
  </si>
  <si>
    <t>Summa årliga totala inv.relaterade driftkostnader</t>
  </si>
  <si>
    <t>Totalt stattefinansierad verksamhet</t>
  </si>
  <si>
    <t>rta</t>
  </si>
  <si>
    <t>avskriv</t>
  </si>
  <si>
    <t>Avfall</t>
  </si>
  <si>
    <t>avskr</t>
  </si>
  <si>
    <t>NYA INV</t>
  </si>
  <si>
    <t>Inkomster</t>
  </si>
  <si>
    <t>varav reinvestering ökad reservkraftskapacitet</t>
  </si>
  <si>
    <t>OBS för 2025 och framåt används räntesats koncernbankens räntor (snitt) från 2023-12-01.</t>
  </si>
  <si>
    <t>varav</t>
  </si>
  <si>
    <t>taxe</t>
  </si>
  <si>
    <t>skatte</t>
  </si>
  <si>
    <t>ränta</t>
  </si>
  <si>
    <t>30 års avskrivning</t>
  </si>
  <si>
    <t>10 år avskrivning</t>
  </si>
  <si>
    <t>25 års avskrivning</t>
  </si>
  <si>
    <t>summa</t>
  </si>
  <si>
    <t>G</t>
  </si>
  <si>
    <t>Alelyckans ultrafilter</t>
  </si>
  <si>
    <t>N</t>
  </si>
  <si>
    <t>Norra ringleden</t>
  </si>
  <si>
    <t>Södra ringleden</t>
  </si>
  <si>
    <t>Överföringsledning Norra Hisingen</t>
  </si>
  <si>
    <t>Askims pumpkedja, förstärkning spillvatten</t>
  </si>
  <si>
    <t>Hjuvik Pumpkedja</t>
  </si>
  <si>
    <t>Mjörn råvattenpumpstation</t>
  </si>
  <si>
    <t>Mjörn Överföringsledning</t>
  </si>
  <si>
    <t>Förstärkning ledningsnät Göteborg - Kungsbacka</t>
  </si>
  <si>
    <t>PST 34</t>
  </si>
  <si>
    <t>drift</t>
  </si>
  <si>
    <t>engång</t>
  </si>
  <si>
    <t>Total Kapitalkostnad</t>
  </si>
  <si>
    <t>svåruppskattad då vi inte följer upp på detta i redovisningen, ingen egen personal är inräknad</t>
  </si>
  <si>
    <t>varav nyinvestering, ökad förmåga vid kris</t>
  </si>
  <si>
    <t>avveckligskostnader avfall</t>
  </si>
  <si>
    <t>Restriktivt förslag</t>
  </si>
  <si>
    <t>Krisberedskap/Säkerhetsskydd</t>
  </si>
  <si>
    <t>skattemedel</t>
  </si>
  <si>
    <t>taxe avskriv</t>
  </si>
  <si>
    <t>taxe rta</t>
  </si>
  <si>
    <t>eg</t>
  </si>
  <si>
    <t>skattefin</t>
  </si>
  <si>
    <t>Nämnd: Kretslopp och vatten  (obs anges i mnkr i löpande priser)</t>
  </si>
  <si>
    <t>mnkr, avrundat till närmsta 50 mnkr</t>
  </si>
  <si>
    <t>Kretslopp och vattennämnden (obs anges i mnkr i löpande priser)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</si>
</sst>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E+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sz val="8"/>
      <color theme="0"/>
      <name val="Calibri"/>
      <family val="2"/>
    </font>
    <font>
      <b/>
      <sz val="14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ont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1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0" fillId="0" borderId="5" xfId="0" applyBorder="1"/>
    <xf numFmtId="3" fontId="4" fillId="0" borderId="0" xfId="0" applyNumberFormat="1" applyFont="1"/>
    <xf numFmtId="164" fontId="0" fillId="0" borderId="0" xfId="0" applyNumberFormat="1"/>
    <xf numFmtId="164" fontId="11" fillId="0" borderId="0" xfId="0" applyNumberFormat="1" applyFont="1"/>
    <xf numFmtId="1" fontId="0" fillId="0" borderId="0" xfId="0" applyNumberFormat="1"/>
    <xf numFmtId="0" fontId="8" fillId="3" borderId="0" xfId="0" applyFont="1" applyFill="1"/>
    <xf numFmtId="1" fontId="10" fillId="0" borderId="0" xfId="0" applyNumberFormat="1" applyFont="1"/>
    <xf numFmtId="0" fontId="15" fillId="0" borderId="0" xfId="0" applyFont="1"/>
    <xf numFmtId="0" fontId="8" fillId="0" borderId="24" xfId="0" applyFont="1" applyBorder="1"/>
    <xf numFmtId="0" fontId="14" fillId="0" borderId="0" xfId="1" applyFont="1" applyAlignment="1">
      <alignment wrapText="1"/>
    </xf>
    <xf numFmtId="0" fontId="16" fillId="0" borderId="0" xfId="0" applyFont="1"/>
    <xf numFmtId="0" fontId="17" fillId="0" borderId="0" xfId="1" applyFont="1"/>
    <xf numFmtId="0" fontId="2" fillId="3" borderId="11" xfId="0" applyFont="1" applyFill="1" applyBorder="1"/>
    <xf numFmtId="0" fontId="2" fillId="0" borderId="11" xfId="0" applyFont="1" applyBorder="1"/>
    <xf numFmtId="0" fontId="2" fillId="3" borderId="13" xfId="0" applyFont="1" applyFill="1" applyBorder="1"/>
    <xf numFmtId="0" fontId="8" fillId="0" borderId="14" xfId="0" applyFont="1" applyBorder="1"/>
    <xf numFmtId="0" fontId="8" fillId="0" borderId="23" xfId="0" applyFont="1" applyBorder="1"/>
    <xf numFmtId="0" fontId="8" fillId="3" borderId="24" xfId="0" applyFont="1" applyFill="1" applyBorder="1"/>
    <xf numFmtId="0" fontId="0" fillId="3" borderId="0" xfId="0" applyFill="1"/>
    <xf numFmtId="0" fontId="2" fillId="2" borderId="5" xfId="0" applyFont="1" applyFill="1" applyBorder="1"/>
    <xf numFmtId="0" fontId="2" fillId="2" borderId="0" xfId="0" applyFont="1" applyFill="1"/>
    <xf numFmtId="0" fontId="8" fillId="2" borderId="5" xfId="0" applyFont="1" applyFill="1" applyBorder="1"/>
    <xf numFmtId="0" fontId="8" fillId="2" borderId="0" xfId="0" applyFont="1" applyFill="1"/>
    <xf numFmtId="0" fontId="8" fillId="2" borderId="9" xfId="0" applyFont="1" applyFill="1" applyBorder="1"/>
    <xf numFmtId="0" fontId="8" fillId="2" borderId="1" xfId="0" applyFont="1" applyFill="1" applyBorder="1"/>
    <xf numFmtId="0" fontId="7" fillId="0" borderId="1" xfId="0" applyFont="1" applyBorder="1"/>
    <xf numFmtId="0" fontId="0" fillId="0" borderId="1" xfId="0" applyBorder="1"/>
    <xf numFmtId="0" fontId="8" fillId="0" borderId="3" xfId="0" applyFont="1" applyBorder="1"/>
    <xf numFmtId="0" fontId="8" fillId="0" borderId="7" xfId="0" applyFont="1" applyBorder="1"/>
    <xf numFmtId="0" fontId="0" fillId="0" borderId="0" xfId="0" applyAlignment="1">
      <alignment wrapText="1"/>
    </xf>
    <xf numFmtId="0" fontId="21" fillId="0" borderId="0" xfId="1" applyFont="1" applyAlignment="1">
      <alignment wrapText="1"/>
    </xf>
    <xf numFmtId="0" fontId="12" fillId="0" borderId="11" xfId="0" applyFont="1" applyBorder="1"/>
    <xf numFmtId="0" fontId="22" fillId="0" borderId="0" xfId="0" applyFont="1"/>
    <xf numFmtId="0" fontId="23" fillId="0" borderId="0" xfId="0" applyFont="1"/>
    <xf numFmtId="0" fontId="23" fillId="4" borderId="31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32" xfId="0" applyFont="1" applyFill="1" applyBorder="1" applyAlignment="1">
      <alignment horizontal="center"/>
    </xf>
    <xf numFmtId="0" fontId="25" fillId="0" borderId="0" xfId="0" applyFont="1"/>
    <xf numFmtId="0" fontId="25" fillId="0" borderId="9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21" xfId="0" applyFont="1" applyBorder="1"/>
    <xf numFmtId="0" fontId="25" fillId="0" borderId="1" xfId="0" applyFont="1" applyBorder="1"/>
    <xf numFmtId="0" fontId="25" fillId="0" borderId="9" xfId="0" applyFont="1" applyBorder="1"/>
    <xf numFmtId="0" fontId="25" fillId="0" borderId="8" xfId="0" applyFont="1" applyBorder="1"/>
    <xf numFmtId="0" fontId="25" fillId="0" borderId="36" xfId="0" applyFont="1" applyBorder="1"/>
    <xf numFmtId="0" fontId="27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3" fillId="4" borderId="25" xfId="0" applyFont="1" applyFill="1" applyBorder="1"/>
    <xf numFmtId="0" fontId="23" fillId="4" borderId="10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horizontal="center" wrapText="1"/>
    </xf>
    <xf numFmtId="0" fontId="23" fillId="4" borderId="19" xfId="0" applyFont="1" applyFill="1" applyBorder="1" applyAlignment="1">
      <alignment horizontal="center" wrapText="1"/>
    </xf>
    <xf numFmtId="0" fontId="23" fillId="4" borderId="10" xfId="0" applyFont="1" applyFill="1" applyBorder="1" applyAlignment="1">
      <alignment horizontal="center"/>
    </xf>
    <xf numFmtId="0" fontId="23" fillId="4" borderId="19" xfId="0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18" fillId="0" borderId="5" xfId="0" applyFont="1" applyBorder="1"/>
    <xf numFmtId="0" fontId="25" fillId="0" borderId="4" xfId="0" applyFont="1" applyBorder="1"/>
    <xf numFmtId="0" fontId="28" fillId="0" borderId="5" xfId="0" applyFont="1" applyBorder="1"/>
    <xf numFmtId="0" fontId="29" fillId="0" borderId="1" xfId="0" applyFont="1" applyBorder="1"/>
    <xf numFmtId="0" fontId="25" fillId="0" borderId="18" xfId="0" applyFont="1" applyBorder="1"/>
    <xf numFmtId="0" fontId="29" fillId="0" borderId="3" xfId="0" applyFont="1" applyBorder="1"/>
    <xf numFmtId="0" fontId="25" fillId="0" borderId="3" xfId="0" applyFont="1" applyBorder="1"/>
    <xf numFmtId="0" fontId="25" fillId="0" borderId="7" xfId="0" applyFont="1" applyBorder="1"/>
    <xf numFmtId="0" fontId="25" fillId="0" borderId="39" xfId="0" applyFont="1" applyBorder="1"/>
    <xf numFmtId="0" fontId="25" fillId="0" borderId="2" xfId="0" applyFont="1" applyBorder="1"/>
    <xf numFmtId="0" fontId="29" fillId="0" borderId="9" xfId="0" applyFont="1" applyBorder="1"/>
    <xf numFmtId="0" fontId="28" fillId="0" borderId="3" xfId="0" applyFont="1" applyBorder="1"/>
    <xf numFmtId="0" fontId="29" fillId="0" borderId="5" xfId="0" applyFont="1" applyBorder="1"/>
    <xf numFmtId="0" fontId="23" fillId="4" borderId="3" xfId="0" applyFont="1" applyFill="1" applyBorder="1"/>
    <xf numFmtId="0" fontId="23" fillId="4" borderId="7" xfId="0" applyFont="1" applyFill="1" applyBorder="1"/>
    <xf numFmtId="0" fontId="23" fillId="4" borderId="39" xfId="0" applyFont="1" applyFill="1" applyBorder="1"/>
    <xf numFmtId="0" fontId="23" fillId="4" borderId="2" xfId="0" applyFont="1" applyFill="1" applyBorder="1"/>
    <xf numFmtId="0" fontId="26" fillId="0" borderId="15" xfId="0" applyFont="1" applyBorder="1"/>
    <xf numFmtId="0" fontId="26" fillId="0" borderId="16" xfId="0" applyFont="1" applyBorder="1"/>
    <xf numFmtId="0" fontId="26" fillId="0" borderId="17" xfId="0" applyFont="1" applyBorder="1"/>
    <xf numFmtId="0" fontId="26" fillId="0" borderId="4" xfId="0" applyFont="1" applyBorder="1"/>
    <xf numFmtId="0" fontId="26" fillId="0" borderId="0" xfId="0" applyFont="1"/>
    <xf numFmtId="0" fontId="26" fillId="0" borderId="5" xfId="0" applyFont="1" applyBorder="1"/>
    <xf numFmtId="0" fontId="26" fillId="0" borderId="6" xfId="0" applyFont="1" applyBorder="1"/>
    <xf numFmtId="0" fontId="23" fillId="4" borderId="18" xfId="0" applyFont="1" applyFill="1" applyBorder="1"/>
    <xf numFmtId="0" fontId="26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/>
    <xf numFmtId="0" fontId="24" fillId="0" borderId="2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3" fillId="0" borderId="11" xfId="0" applyFont="1" applyBorder="1"/>
    <xf numFmtId="0" fontId="18" fillId="5" borderId="10" xfId="0" applyFont="1" applyFill="1" applyBorder="1" applyAlignment="1">
      <alignment vertical="center"/>
    </xf>
    <xf numFmtId="0" fontId="18" fillId="5" borderId="11" xfId="0" applyFont="1" applyFill="1" applyBorder="1" applyAlignment="1">
      <alignment vertical="center"/>
    </xf>
    <xf numFmtId="0" fontId="18" fillId="5" borderId="4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vertical="center"/>
    </xf>
    <xf numFmtId="0" fontId="18" fillId="6" borderId="10" xfId="0" applyFont="1" applyFill="1" applyBorder="1" applyAlignment="1">
      <alignment vertical="center"/>
    </xf>
    <xf numFmtId="0" fontId="18" fillId="6" borderId="40" xfId="0" applyFont="1" applyFill="1" applyBorder="1" applyAlignment="1">
      <alignment vertical="center"/>
    </xf>
    <xf numFmtId="0" fontId="18" fillId="6" borderId="11" xfId="0" applyFont="1" applyFill="1" applyBorder="1" applyAlignment="1">
      <alignment vertical="center"/>
    </xf>
    <xf numFmtId="0" fontId="18" fillId="6" borderId="31" xfId="0" applyFont="1" applyFill="1" applyBorder="1" applyAlignment="1">
      <alignment vertical="center"/>
    </xf>
    <xf numFmtId="0" fontId="18" fillId="6" borderId="32" xfId="0" applyFont="1" applyFill="1" applyBorder="1" applyAlignment="1">
      <alignment vertical="center"/>
    </xf>
    <xf numFmtId="0" fontId="18" fillId="6" borderId="19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25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31" fillId="6" borderId="13" xfId="0" applyFont="1" applyFill="1" applyBorder="1" applyAlignment="1">
      <alignment horizontal="center" vertical="center"/>
    </xf>
    <xf numFmtId="0" fontId="31" fillId="6" borderId="28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vertical="center"/>
    </xf>
    <xf numFmtId="0" fontId="19" fillId="5" borderId="14" xfId="0" applyFont="1" applyFill="1" applyBorder="1" applyAlignment="1">
      <alignment vertical="center"/>
    </xf>
    <xf numFmtId="0" fontId="19" fillId="5" borderId="41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42" xfId="0" applyFont="1" applyFill="1" applyBorder="1" applyAlignment="1">
      <alignment vertical="center"/>
    </xf>
    <xf numFmtId="0" fontId="19" fillId="5" borderId="43" xfId="0" applyFont="1" applyFill="1" applyBorder="1" applyAlignment="1">
      <alignment vertical="center"/>
    </xf>
    <xf numFmtId="0" fontId="19" fillId="5" borderId="30" xfId="0" applyFont="1" applyFill="1" applyBorder="1" applyAlignment="1">
      <alignment vertical="center"/>
    </xf>
    <xf numFmtId="0" fontId="19" fillId="5" borderId="4" xfId="0" applyFont="1" applyFill="1" applyBorder="1" applyAlignment="1">
      <alignment vertical="center"/>
    </xf>
    <xf numFmtId="0" fontId="19" fillId="5" borderId="6" xfId="0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20" fillId="0" borderId="0" xfId="0" applyFont="1"/>
    <xf numFmtId="0" fontId="20" fillId="5" borderId="26" xfId="0" applyFont="1" applyFill="1" applyBorder="1" applyAlignment="1">
      <alignment vertical="center"/>
    </xf>
    <xf numFmtId="0" fontId="20" fillId="5" borderId="14" xfId="0" applyFont="1" applyFill="1" applyBorder="1" applyAlignment="1">
      <alignment vertical="center"/>
    </xf>
    <xf numFmtId="0" fontId="20" fillId="5" borderId="4" xfId="0" applyFont="1" applyFill="1" applyBorder="1" applyAlignment="1">
      <alignment vertical="center"/>
    </xf>
    <xf numFmtId="0" fontId="20" fillId="5" borderId="5" xfId="0" applyFont="1" applyFill="1" applyBorder="1" applyAlignment="1">
      <alignment vertical="center"/>
    </xf>
    <xf numFmtId="0" fontId="20" fillId="5" borderId="6" xfId="0" applyFont="1" applyFill="1" applyBorder="1" applyAlignment="1">
      <alignment vertical="center"/>
    </xf>
    <xf numFmtId="0" fontId="20" fillId="5" borderId="20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18" fillId="5" borderId="41" xfId="0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0" fontId="18" fillId="5" borderId="42" xfId="0" applyFont="1" applyFill="1" applyBorder="1" applyAlignment="1">
      <alignment vertical="center"/>
    </xf>
    <xf numFmtId="0" fontId="18" fillId="5" borderId="43" xfId="0" applyFont="1" applyFill="1" applyBorder="1" applyAlignment="1">
      <alignment vertical="center"/>
    </xf>
    <xf numFmtId="0" fontId="18" fillId="5" borderId="30" xfId="0" applyFont="1" applyFill="1" applyBorder="1" applyAlignment="1">
      <alignment vertical="center"/>
    </xf>
    <xf numFmtId="0" fontId="20" fillId="5" borderId="23" xfId="0" applyFont="1" applyFill="1" applyBorder="1" applyAlignment="1">
      <alignment vertical="center"/>
    </xf>
    <xf numFmtId="0" fontId="20" fillId="5" borderId="44" xfId="0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0" fontId="20" fillId="5" borderId="37" xfId="0" applyFont="1" applyFill="1" applyBorder="1" applyAlignment="1">
      <alignment vertical="center"/>
    </xf>
    <xf numFmtId="0" fontId="20" fillId="5" borderId="38" xfId="0" applyFont="1" applyFill="1" applyBorder="1" applyAlignment="1">
      <alignment vertical="center"/>
    </xf>
    <xf numFmtId="0" fontId="20" fillId="5" borderId="27" xfId="0" applyFont="1" applyFill="1" applyBorder="1" applyAlignment="1">
      <alignment vertical="center"/>
    </xf>
    <xf numFmtId="0" fontId="25" fillId="0" borderId="5" xfId="0" applyFont="1" applyFill="1" applyBorder="1"/>
    <xf numFmtId="0" fontId="25" fillId="0" borderId="0" xfId="0" applyFont="1" applyFill="1"/>
    <xf numFmtId="0" fontId="25" fillId="0" borderId="6" xfId="0" applyFont="1" applyFill="1" applyBorder="1"/>
    <xf numFmtId="0" fontId="25" fillId="0" borderId="4" xfId="0" applyFont="1" applyFill="1" applyBorder="1"/>
    <xf numFmtId="0" fontId="4" fillId="0" borderId="0" xfId="0" applyFont="1" applyFill="1"/>
    <xf numFmtId="0" fontId="28" fillId="0" borderId="5" xfId="0" applyFont="1" applyFill="1" applyBorder="1"/>
    <xf numFmtId="0" fontId="29" fillId="0" borderId="9" xfId="0" applyFont="1" applyFill="1" applyBorder="1"/>
    <xf numFmtId="0" fontId="25" fillId="0" borderId="9" xfId="0" applyFont="1" applyFill="1" applyBorder="1"/>
    <xf numFmtId="0" fontId="25" fillId="0" borderId="1" xfId="0" applyFont="1" applyFill="1" applyBorder="1"/>
    <xf numFmtId="0" fontId="25" fillId="0" borderId="8" xfId="0" applyFont="1" applyFill="1" applyBorder="1"/>
    <xf numFmtId="0" fontId="23" fillId="4" borderId="12" xfId="0" applyFont="1" applyFill="1" applyBorder="1" applyAlignment="1">
      <alignment horizontal="left" wrapText="1"/>
    </xf>
    <xf numFmtId="0" fontId="23" fillId="4" borderId="12" xfId="0" applyFont="1" applyFill="1" applyBorder="1" applyAlignment="1">
      <alignment horizontal="center" wrapText="1"/>
    </xf>
    <xf numFmtId="0" fontId="23" fillId="4" borderId="13" xfId="0" applyFont="1" applyFill="1" applyBorder="1" applyAlignment="1">
      <alignment horizontal="center" wrapText="1"/>
    </xf>
    <xf numFmtId="0" fontId="23" fillId="4" borderId="30" xfId="0" applyFont="1" applyFill="1" applyBorder="1" applyAlignment="1">
      <alignment horizontal="center" wrapText="1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30" xfId="0" applyFont="1" applyFill="1" applyBorder="1" applyAlignment="1">
      <alignment horizontal="center"/>
    </xf>
    <xf numFmtId="0" fontId="23" fillId="4" borderId="28" xfId="0" applyFont="1" applyFill="1" applyBorder="1" applyAlignment="1">
      <alignment horizontal="center"/>
    </xf>
    <xf numFmtId="0" fontId="0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3" xfId="0" applyFont="1" applyBorder="1"/>
    <xf numFmtId="0" fontId="4" fillId="0" borderId="15" xfId="0" applyFont="1" applyBorder="1"/>
    <xf numFmtId="0" fontId="4" fillId="0" borderId="9" xfId="0" applyFont="1" applyBorder="1"/>
    <xf numFmtId="0" fontId="29" fillId="0" borderId="5" xfId="0" applyFont="1" applyFill="1" applyBorder="1"/>
    <xf numFmtId="0" fontId="23" fillId="0" borderId="13" xfId="0" applyFont="1" applyFill="1" applyBorder="1"/>
    <xf numFmtId="0" fontId="23" fillId="0" borderId="31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24" fillId="0" borderId="34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35" xfId="0" applyFont="1" applyFill="1" applyBorder="1" applyAlignment="1">
      <alignment vertical="center"/>
    </xf>
    <xf numFmtId="0" fontId="25" fillId="0" borderId="33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14" xfId="0" applyFont="1" applyFill="1" applyBorder="1"/>
    <xf numFmtId="0" fontId="25" fillId="0" borderId="20" xfId="0" applyFont="1" applyFill="1" applyBorder="1"/>
    <xf numFmtId="0" fontId="25" fillId="0" borderId="21" xfId="0" applyFont="1" applyFill="1" applyBorder="1"/>
    <xf numFmtId="0" fontId="25" fillId="0" borderId="36" xfId="0" applyFont="1" applyFill="1" applyBorder="1"/>
    <xf numFmtId="0" fontId="27" fillId="0" borderId="23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center"/>
    </xf>
    <xf numFmtId="0" fontId="25" fillId="0" borderId="37" xfId="0" applyFont="1" applyFill="1" applyBorder="1" applyAlignment="1">
      <alignment vertical="center"/>
    </xf>
    <xf numFmtId="0" fontId="25" fillId="0" borderId="38" xfId="0" applyFont="1" applyFill="1" applyBorder="1" applyAlignment="1">
      <alignment vertical="center"/>
    </xf>
    <xf numFmtId="0" fontId="25" fillId="0" borderId="27" xfId="0" applyFont="1" applyFill="1" applyBorder="1" applyAlignment="1">
      <alignment vertical="center"/>
    </xf>
    <xf numFmtId="0" fontId="15" fillId="0" borderId="0" xfId="0" applyFont="1" applyFill="1"/>
    <xf numFmtId="3" fontId="4" fillId="0" borderId="0" xfId="0" applyNumberFormat="1" applyFont="1" applyFill="1"/>
    <xf numFmtId="0" fontId="23" fillId="7" borderId="12" xfId="0" applyFont="1" applyFill="1" applyBorder="1"/>
    <xf numFmtId="0" fontId="23" fillId="7" borderId="13" xfId="0" applyFont="1" applyFill="1" applyBorder="1"/>
    <xf numFmtId="0" fontId="23" fillId="7" borderId="30" xfId="0" applyFont="1" applyFill="1" applyBorder="1"/>
    <xf numFmtId="0" fontId="25" fillId="0" borderId="45" xfId="0" applyFont="1" applyBorder="1"/>
    <xf numFmtId="0" fontId="25" fillId="0" borderId="46" xfId="0" applyFont="1" applyBorder="1"/>
    <xf numFmtId="0" fontId="32" fillId="0" borderId="0" xfId="0" applyFont="1"/>
    <xf numFmtId="0" fontId="33" fillId="0" borderId="0" xfId="0" applyFont="1"/>
    <xf numFmtId="4" fontId="0" fillId="0" borderId="0" xfId="0" applyNumberFormat="1"/>
    <xf numFmtId="0" fontId="0" fillId="0" borderId="0" xfId="0" applyAlignment="1">
      <alignment horizontal="right"/>
    </xf>
    <xf numFmtId="0" fontId="25" fillId="0" borderId="16" xfId="0" applyFont="1" applyBorder="1"/>
    <xf numFmtId="0" fontId="26" fillId="0" borderId="18" xfId="0" applyFont="1" applyBorder="1"/>
    <xf numFmtId="0" fontId="34" fillId="0" borderId="0" xfId="0" applyFont="1"/>
    <xf numFmtId="3" fontId="25" fillId="0" borderId="0" xfId="0" applyNumberFormat="1" applyFont="1"/>
    <xf numFmtId="0" fontId="19" fillId="5" borderId="29" xfId="0" applyFont="1" applyFill="1" applyBorder="1" applyAlignment="1">
      <alignment horizontal="center" vertical="center"/>
    </xf>
    <xf numFmtId="2" fontId="0" fillId="0" borderId="0" xfId="0" applyNumberFormat="1"/>
    <xf numFmtId="1" fontId="19" fillId="5" borderId="4" xfId="0" applyNumberFormat="1" applyFont="1" applyFill="1" applyBorder="1" applyAlignment="1">
      <alignment vertical="center"/>
    </xf>
    <xf numFmtId="1" fontId="19" fillId="5" borderId="0" xfId="0" applyNumberFormat="1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3" fontId="19" fillId="5" borderId="0" xfId="0" applyNumberFormat="1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19" fillId="8" borderId="29" xfId="0" applyFont="1" applyFill="1" applyBorder="1" applyAlignment="1">
      <alignment horizontal="center" vertical="center"/>
    </xf>
    <xf numFmtId="0" fontId="19" fillId="5" borderId="0" xfId="0" applyFont="1" applyFill="1" applyAlignment="1">
      <alignment vertical="center"/>
    </xf>
    <xf numFmtId="3" fontId="19" fillId="5" borderId="6" xfId="0" applyNumberFormat="1" applyFont="1" applyFill="1" applyBorder="1" applyAlignment="1">
      <alignment vertical="center"/>
    </xf>
    <xf numFmtId="3" fontId="20" fillId="5" borderId="6" xfId="0" applyNumberFormat="1" applyFont="1" applyFill="1" applyBorder="1" applyAlignment="1">
      <alignment vertical="center"/>
    </xf>
    <xf numFmtId="3" fontId="20" fillId="5" borderId="0" xfId="0" applyNumberFormat="1" applyFont="1" applyFill="1" applyAlignment="1">
      <alignment vertical="center"/>
    </xf>
    <xf numFmtId="1" fontId="20" fillId="5" borderId="4" xfId="0" applyNumberFormat="1" applyFont="1" applyFill="1" applyBorder="1" applyAlignment="1">
      <alignment vertical="center"/>
    </xf>
    <xf numFmtId="1" fontId="19" fillId="5" borderId="5" xfId="0" applyNumberFormat="1" applyFont="1" applyFill="1" applyBorder="1" applyAlignment="1">
      <alignment vertical="center"/>
    </xf>
    <xf numFmtId="1" fontId="19" fillId="5" borderId="6" xfId="0" applyNumberFormat="1" applyFont="1" applyFill="1" applyBorder="1" applyAlignment="1">
      <alignment vertical="center"/>
    </xf>
    <xf numFmtId="1" fontId="19" fillId="5" borderId="12" xfId="0" applyNumberFormat="1" applyFont="1" applyFill="1" applyBorder="1" applyAlignment="1">
      <alignment horizontal="center" vertical="center"/>
    </xf>
    <xf numFmtId="1" fontId="19" fillId="5" borderId="28" xfId="0" applyNumberFormat="1" applyFont="1" applyFill="1" applyBorder="1" applyAlignment="1">
      <alignment horizontal="center" vertical="center"/>
    </xf>
    <xf numFmtId="1" fontId="19" fillId="5" borderId="14" xfId="0" applyNumberFormat="1" applyFont="1" applyFill="1" applyBorder="1" applyAlignment="1">
      <alignment horizontal="center" vertical="center"/>
    </xf>
    <xf numFmtId="1" fontId="19" fillId="5" borderId="29" xfId="0" applyNumberFormat="1" applyFont="1" applyFill="1" applyBorder="1" applyAlignment="1">
      <alignment horizontal="center" vertical="center"/>
    </xf>
    <xf numFmtId="1" fontId="19" fillId="5" borderId="23" xfId="0" applyNumberFormat="1" applyFont="1" applyFill="1" applyBorder="1" applyAlignment="1">
      <alignment horizontal="center" vertical="center"/>
    </xf>
    <xf numFmtId="1" fontId="19" fillId="5" borderId="26" xfId="0" applyNumberFormat="1" applyFont="1" applyFill="1" applyBorder="1" applyAlignment="1">
      <alignment horizontal="center" vertical="center"/>
    </xf>
    <xf numFmtId="1" fontId="20" fillId="5" borderId="24" xfId="0" applyNumberFormat="1" applyFont="1" applyFill="1" applyBorder="1" applyAlignment="1">
      <alignment horizontal="center" vertical="center"/>
    </xf>
    <xf numFmtId="1" fontId="20" fillId="5" borderId="26" xfId="0" applyNumberFormat="1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vertical="center"/>
    </xf>
    <xf numFmtId="0" fontId="18" fillId="6" borderId="26" xfId="0" applyFont="1" applyFill="1" applyBorder="1" applyAlignment="1">
      <alignment vertical="center"/>
    </xf>
    <xf numFmtId="0" fontId="0" fillId="0" borderId="29" xfId="0" applyBorder="1"/>
    <xf numFmtId="0" fontId="20" fillId="5" borderId="29" xfId="0" applyFont="1" applyFill="1" applyBorder="1" applyAlignment="1">
      <alignment vertical="center"/>
    </xf>
    <xf numFmtId="0" fontId="23" fillId="4" borderId="25" xfId="0" applyFont="1" applyFill="1" applyBorder="1" applyAlignment="1">
      <alignment horizontal="right"/>
    </xf>
    <xf numFmtId="0" fontId="4" fillId="0" borderId="14" xfId="0" applyFont="1" applyBorder="1"/>
    <xf numFmtId="4" fontId="25" fillId="0" borderId="0" xfId="0" applyNumberFormat="1" applyFont="1"/>
    <xf numFmtId="4" fontId="4" fillId="0" borderId="0" xfId="0" applyNumberFormat="1" applyFont="1"/>
    <xf numFmtId="0" fontId="12" fillId="0" borderId="10" xfId="0" applyFont="1" applyBorder="1"/>
    <xf numFmtId="0" fontId="12" fillId="0" borderId="12" xfId="0" applyFont="1" applyFill="1" applyBorder="1"/>
    <xf numFmtId="164" fontId="12" fillId="0" borderId="0" xfId="0" applyNumberFormat="1" applyFont="1"/>
    <xf numFmtId="164" fontId="10" fillId="0" borderId="0" xfId="0" applyNumberFormat="1" applyFont="1"/>
    <xf numFmtId="0" fontId="19" fillId="5" borderId="28" xfId="0" applyFont="1" applyFill="1" applyBorder="1" applyAlignment="1">
      <alignment horizontal="center" vertical="center"/>
    </xf>
    <xf numFmtId="0" fontId="19" fillId="5" borderId="29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19" fillId="8" borderId="47" xfId="0" applyFont="1" applyFill="1" applyBorder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5" xr:uid="{00000000-0005-0000-0000-000004000000}"/>
    <cellStyle name="Normal 5 2" xfId="4" xr:uid="{00000000-0005-0000-0000-000005000000}"/>
    <cellStyle name="Normal 5 2 2" xfId="7" xr:uid="{00000000-0005-0000-0000-000006000000}"/>
    <cellStyle name="Normal 6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taxekoll'!$E$6:$N$6</c:f>
              <c:numCache>
                <c:formatCode>General</c:formatCode>
                <c:ptCount val="10"/>
                <c:pt idx="0">
                  <c:v>1050</c:v>
                </c:pt>
                <c:pt idx="1">
                  <c:v>1100</c:v>
                </c:pt>
                <c:pt idx="2">
                  <c:v>850</c:v>
                </c:pt>
                <c:pt idx="3">
                  <c:v>912</c:v>
                </c:pt>
                <c:pt idx="4">
                  <c:v>809</c:v>
                </c:pt>
                <c:pt idx="5">
                  <c:v>809</c:v>
                </c:pt>
                <c:pt idx="6">
                  <c:v>709</c:v>
                </c:pt>
                <c:pt idx="7">
                  <c:v>709</c:v>
                </c:pt>
                <c:pt idx="8">
                  <c:v>706</c:v>
                </c:pt>
                <c:pt idx="9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C1-955B-70FF4C409DD9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taxekoll'!$E$7:$N$7</c:f>
              <c:numCache>
                <c:formatCode>General</c:formatCode>
                <c:ptCount val="10"/>
                <c:pt idx="0">
                  <c:v>352</c:v>
                </c:pt>
                <c:pt idx="1">
                  <c:v>502</c:v>
                </c:pt>
                <c:pt idx="2">
                  <c:v>552</c:v>
                </c:pt>
                <c:pt idx="3">
                  <c:v>551</c:v>
                </c:pt>
                <c:pt idx="4">
                  <c:v>551</c:v>
                </c:pt>
                <c:pt idx="5">
                  <c:v>351</c:v>
                </c:pt>
                <c:pt idx="6">
                  <c:v>351</c:v>
                </c:pt>
                <c:pt idx="7">
                  <c:v>351</c:v>
                </c:pt>
                <c:pt idx="8">
                  <c:v>401</c:v>
                </c:pt>
                <c:pt idx="9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1C1-955B-70FF4C409DD9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numRef>
              <c:f>'[1]Investeringsvolym 2023-2034'!$E$3:$N$3</c:f>
              <c:numCache>
                <c:formatCode>General</c:formatCode>
                <c:ptCount val="1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</c:numCache>
            </c:numRef>
          </c:cat>
          <c:val>
            <c:numRef>
              <c:f>'2023-2034 KoV taxekoll'!$E$9:$N$9</c:f>
              <c:numCache>
                <c:formatCode>General</c:formatCode>
                <c:ptCount val="10"/>
                <c:pt idx="0">
                  <c:v>1402</c:v>
                </c:pt>
                <c:pt idx="1">
                  <c:v>1602</c:v>
                </c:pt>
                <c:pt idx="2">
                  <c:v>1402</c:v>
                </c:pt>
                <c:pt idx="3">
                  <c:v>1463</c:v>
                </c:pt>
                <c:pt idx="4">
                  <c:v>1360</c:v>
                </c:pt>
                <c:pt idx="5">
                  <c:v>1160</c:v>
                </c:pt>
                <c:pt idx="6">
                  <c:v>1060</c:v>
                </c:pt>
                <c:pt idx="7">
                  <c:v>1060</c:v>
                </c:pt>
                <c:pt idx="8">
                  <c:v>1107</c:v>
                </c:pt>
                <c:pt idx="9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5-41C1-955B-70FF4C40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(taxefinansierad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Kapitalkostnadsutveckling!$A$21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Kapitalkostnadsutveckling!$J$21:$U$21</c:f>
              <c:numCache>
                <c:formatCode>General</c:formatCode>
                <c:ptCount val="12"/>
                <c:pt idx="0">
                  <c:v>287</c:v>
                </c:pt>
                <c:pt idx="1">
                  <c:v>359</c:v>
                </c:pt>
                <c:pt idx="2">
                  <c:v>397</c:v>
                </c:pt>
                <c:pt idx="3">
                  <c:v>466</c:v>
                </c:pt>
                <c:pt idx="4">
                  <c:v>542</c:v>
                </c:pt>
                <c:pt idx="5">
                  <c:v>613</c:v>
                </c:pt>
                <c:pt idx="6">
                  <c:v>671</c:v>
                </c:pt>
                <c:pt idx="7">
                  <c:v>722</c:v>
                </c:pt>
                <c:pt idx="8">
                  <c:v>767</c:v>
                </c:pt>
                <c:pt idx="9">
                  <c:v>808</c:v>
                </c:pt>
                <c:pt idx="10">
                  <c:v>852</c:v>
                </c:pt>
                <c:pt idx="11">
                  <c:v>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B-435B-9714-447FECAF3797}"/>
            </c:ext>
          </c:extLst>
        </c:ser>
        <c:ser>
          <c:idx val="1"/>
          <c:order val="1"/>
          <c:tx>
            <c:strRef>
              <c:f>Kapitalkostnadsutveckling!$A$22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Kapitalkostnadsutveckling!$J$22:$U$22</c:f>
              <c:numCache>
                <c:formatCode>General</c:formatCode>
                <c:ptCount val="12"/>
                <c:pt idx="0">
                  <c:v>175</c:v>
                </c:pt>
                <c:pt idx="1">
                  <c:v>188</c:v>
                </c:pt>
                <c:pt idx="2">
                  <c:v>202</c:v>
                </c:pt>
                <c:pt idx="3">
                  <c:v>227</c:v>
                </c:pt>
                <c:pt idx="4">
                  <c:v>258</c:v>
                </c:pt>
                <c:pt idx="5">
                  <c:v>281</c:v>
                </c:pt>
                <c:pt idx="6">
                  <c:v>306</c:v>
                </c:pt>
                <c:pt idx="7">
                  <c:v>330</c:v>
                </c:pt>
                <c:pt idx="8">
                  <c:v>352</c:v>
                </c:pt>
                <c:pt idx="9">
                  <c:v>373</c:v>
                </c:pt>
                <c:pt idx="10">
                  <c:v>396</c:v>
                </c:pt>
                <c:pt idx="11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B-435B-9714-447FECAF3797}"/>
            </c:ext>
          </c:extLst>
        </c:ser>
        <c:ser>
          <c:idx val="2"/>
          <c:order val="2"/>
          <c:tx>
            <c:strRef>
              <c:f>Kapitalkostnadsutveckling!$A$23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Kapitalkostnadsutveckling!$J$9:$U$9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Kapitalkostnadsutveckling!$J$23:$U$23</c:f>
              <c:numCache>
                <c:formatCode>General</c:formatCode>
                <c:ptCount val="12"/>
                <c:pt idx="0">
                  <c:v>112</c:v>
                </c:pt>
                <c:pt idx="1">
                  <c:v>171</c:v>
                </c:pt>
                <c:pt idx="2">
                  <c:v>195</c:v>
                </c:pt>
                <c:pt idx="3">
                  <c:v>239</c:v>
                </c:pt>
                <c:pt idx="4">
                  <c:v>284</c:v>
                </c:pt>
                <c:pt idx="5">
                  <c:v>332</c:v>
                </c:pt>
                <c:pt idx="6">
                  <c:v>365</c:v>
                </c:pt>
                <c:pt idx="7">
                  <c:v>392</c:v>
                </c:pt>
                <c:pt idx="8">
                  <c:v>415</c:v>
                </c:pt>
                <c:pt idx="9">
                  <c:v>435</c:v>
                </c:pt>
                <c:pt idx="10">
                  <c:v>456</c:v>
                </c:pt>
                <c:pt idx="11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B-435B-9714-447FECAF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(skattefinansierad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layout>
        <c:manualLayout>
          <c:xMode val="edge"/>
          <c:yMode val="edge"/>
          <c:x val="0.17195983210574342"/>
          <c:y val="1.4017458910633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Kapitalkostnadsutveckling!$A$43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Kapitalkostnadsutveckling!$J$31:$U$31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Kapitalkostnadsutveckling!$J$95:$U$95</c:f>
            </c:numRef>
          </c:val>
          <c:smooth val="0"/>
          <c:extLst>
            <c:ext xmlns:c16="http://schemas.microsoft.com/office/drawing/2014/chart" uri="{C3380CC4-5D6E-409C-BE32-E72D297353CC}">
              <c16:uniqueId val="{00000000-F024-4FF4-8BC1-5CD50C641AAE}"/>
            </c:ext>
          </c:extLst>
        </c:ser>
        <c:ser>
          <c:idx val="1"/>
          <c:order val="1"/>
          <c:tx>
            <c:strRef>
              <c:f>Kapitalkostnadsutveckling!$A$44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Kapitalkostnadsutveckling!$J$31:$U$31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Kapitalkostnadsutveckling!$J$96:$U$96</c:f>
            </c:numRef>
          </c:val>
          <c:smooth val="0"/>
          <c:extLst>
            <c:ext xmlns:c16="http://schemas.microsoft.com/office/drawing/2014/chart" uri="{C3380CC4-5D6E-409C-BE32-E72D297353CC}">
              <c16:uniqueId val="{00000001-F024-4FF4-8BC1-5CD50C641AAE}"/>
            </c:ext>
          </c:extLst>
        </c:ser>
        <c:ser>
          <c:idx val="2"/>
          <c:order val="2"/>
          <c:tx>
            <c:strRef>
              <c:f>Kapitalkostnadsutveckling!$A$45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Kapitalkostnadsutveckling!$J$31:$U$31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Kapitalkostnadsutveckling!$J$97:$U$97</c:f>
            </c:numRef>
          </c:val>
          <c:smooth val="0"/>
          <c:extLst>
            <c:ext xmlns:c16="http://schemas.microsoft.com/office/drawing/2014/chart" uri="{C3380CC4-5D6E-409C-BE32-E72D297353CC}">
              <c16:uniqueId val="{00000002-F024-4FF4-8BC1-5CD50C64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Prognos kapitalkostnadsutveckling (taxefinansierad-  och skattefinansierad verksamhet) </a:t>
            </a:r>
          </a:p>
          <a:p>
            <a:pPr>
              <a:defRPr/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(mnkr)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6425746389694565"/>
          <c:y val="2.8381120514135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Kapitalkostnadsutveckling!$K$126</c:f>
              <c:strCache>
                <c:ptCount val="1"/>
                <c:pt idx="0">
                  <c:v>Avskrivningar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Kapitalkostnadsutveckling!$J$127:$J$138</c:f>
            </c:multiLvlStrRef>
          </c:cat>
          <c:val>
            <c:numRef>
              <c:f>Kapitalkostnadsutveckling!$K$127:$K$138</c:f>
            </c:numRef>
          </c:val>
          <c:smooth val="0"/>
          <c:extLst>
            <c:ext xmlns:c16="http://schemas.microsoft.com/office/drawing/2014/chart" uri="{C3380CC4-5D6E-409C-BE32-E72D297353CC}">
              <c16:uniqueId val="{00000000-DB57-439B-9128-540FE599BDC1}"/>
            </c:ext>
          </c:extLst>
        </c:ser>
        <c:ser>
          <c:idx val="1"/>
          <c:order val="1"/>
          <c:tx>
            <c:strRef>
              <c:f>Kapitalkostnadsutveckling!$L$126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Kapitalkostnadsutveckling!$J$127:$J$138</c:f>
            </c:multiLvlStrRef>
          </c:cat>
          <c:val>
            <c:numRef>
              <c:f>Kapitalkostnadsutveckling!$L$127:$L$138</c:f>
            </c:numRef>
          </c:val>
          <c:smooth val="0"/>
          <c:extLst>
            <c:ext xmlns:c16="http://schemas.microsoft.com/office/drawing/2014/chart" uri="{C3380CC4-5D6E-409C-BE32-E72D297353CC}">
              <c16:uniqueId val="{00000001-DB57-439B-9128-540FE599BDC1}"/>
            </c:ext>
          </c:extLst>
        </c:ser>
        <c:ser>
          <c:idx val="2"/>
          <c:order val="2"/>
          <c:tx>
            <c:strRef>
              <c:f>Kapitalkostnadsutveckling!$M$126</c:f>
              <c:strCache>
                <c:ptCount val="1"/>
                <c:pt idx="0">
                  <c:v>Total Kapitalkostnad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Kapitalkostnadsutveckling!$J$127:$J$138</c:f>
            </c:multiLvlStrRef>
          </c:cat>
          <c:val>
            <c:numRef>
              <c:f>Kapitalkostnadsutveckling!$M$127:$M$138</c:f>
            </c:numRef>
          </c:val>
          <c:smooth val="0"/>
          <c:extLst>
            <c:ext xmlns:c16="http://schemas.microsoft.com/office/drawing/2014/chart" uri="{C3380CC4-5D6E-409C-BE32-E72D297353CC}">
              <c16:uniqueId val="{00000002-DB57-439B-9128-540FE599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308960"/>
        <c:axId val="734311480"/>
      </c:lineChart>
      <c:catAx>
        <c:axId val="7343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11480"/>
        <c:crosses val="autoZero"/>
        <c:auto val="1"/>
        <c:lblAlgn val="ctr"/>
        <c:lblOffset val="100"/>
        <c:noMultiLvlLbl val="0"/>
      </c:catAx>
      <c:valAx>
        <c:axId val="73431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3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(Taxefinansierad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Driftkostnadsutveckling!$A$15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Driftkostnadsutveckling!$B$18:$M$18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Driftkostnadsutveckling!$B$15:$M$15</c:f>
              <c:numCache>
                <c:formatCode>General</c:formatCode>
                <c:ptCount val="12"/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20</c:v>
                </c:pt>
                <c:pt idx="6">
                  <c:v>24</c:v>
                </c:pt>
                <c:pt idx="7">
                  <c:v>29</c:v>
                </c:pt>
                <c:pt idx="8">
                  <c:v>34</c:v>
                </c:pt>
                <c:pt idx="9">
                  <c:v>40</c:v>
                </c:pt>
                <c:pt idx="10">
                  <c:v>46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7-4B8E-ADB0-15EE821C2803}"/>
            </c:ext>
          </c:extLst>
        </c:ser>
        <c:ser>
          <c:idx val="1"/>
          <c:order val="1"/>
          <c:tx>
            <c:strRef>
              <c:f>Driftkostnadsutveckling!$A$24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Driftkostnadsutveckling!$B$18:$M$18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Driftkostnadsutveckling!$B$24:$M$24</c:f>
              <c:numCache>
                <c:formatCode>General</c:formatCode>
                <c:ptCount val="12"/>
                <c:pt idx="0">
                  <c:v>23</c:v>
                </c:pt>
                <c:pt idx="1">
                  <c:v>10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B8E-ADB0-15EE821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(Skattefinansierad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Driftkostnadsutveckling!$A$45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Driftkostnadsutveckling!$B$48:$M$48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Driftkostnadsutveckling!$B$103:$M$103</c:f>
              <c:numCache>
                <c:formatCode>General</c:formatCode>
                <c:ptCount val="12"/>
                <c:pt idx="2">
                  <c:v>0.2</c:v>
                </c:pt>
                <c:pt idx="3">
                  <c:v>4.4000000000000004</c:v>
                </c:pt>
                <c:pt idx="4">
                  <c:v>8.6999999999999993</c:v>
                </c:pt>
                <c:pt idx="5">
                  <c:v>13.2</c:v>
                </c:pt>
                <c:pt idx="6">
                  <c:v>17.7</c:v>
                </c:pt>
                <c:pt idx="7">
                  <c:v>22.2</c:v>
                </c:pt>
                <c:pt idx="8">
                  <c:v>26.7</c:v>
                </c:pt>
                <c:pt idx="9">
                  <c:v>31.2</c:v>
                </c:pt>
                <c:pt idx="10">
                  <c:v>35.799999999999997</c:v>
                </c:pt>
                <c:pt idx="11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A-4732-BF7A-21778D280682}"/>
            </c:ext>
          </c:extLst>
        </c:ser>
        <c:ser>
          <c:idx val="1"/>
          <c:order val="1"/>
          <c:tx>
            <c:strRef>
              <c:f>Driftkostnadsutveckling!$A$76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Driftkostnadsutveckling!$B$48:$M$48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Driftkostnadsutveckling!$B$104:$M$104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732-BF7A-21778D28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25</xdr:col>
      <xdr:colOff>138113</xdr:colOff>
      <xdr:row>15</xdr:row>
      <xdr:rowOff>61913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9027877-D5B2-4148-AD94-9FBA8C91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144318</xdr:colOff>
      <xdr:row>8</xdr:row>
      <xdr:rowOff>57727</xdr:rowOff>
    </xdr:from>
    <xdr:to>
      <xdr:col>29</xdr:col>
      <xdr:colOff>483427</xdr:colOff>
      <xdr:row>22</xdr:row>
      <xdr:rowOff>62585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7B912B-354B-4258-8076-3EF518BD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115455</xdr:colOff>
      <xdr:row>30</xdr:row>
      <xdr:rowOff>0</xdr:rowOff>
    </xdr:from>
    <xdr:to>
      <xdr:col>29</xdr:col>
      <xdr:colOff>454564</xdr:colOff>
      <xdr:row>44</xdr:row>
      <xdr:rowOff>4858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C23F2-AE9F-4B7B-B39A-6E2245945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44738</xdr:colOff>
      <xdr:row>123</xdr:row>
      <xdr:rowOff>100445</xdr:rowOff>
    </xdr:from>
    <xdr:to>
      <xdr:col>40</xdr:col>
      <xdr:colOff>303069</xdr:colOff>
      <xdr:row>142</xdr:row>
      <xdr:rowOff>72160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3B44FB-5B31-8CDD-439F-BA5DE4625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21</xdr:col>
      <xdr:colOff>586654</xdr:colOff>
      <xdr:row>17</xdr:row>
      <xdr:rowOff>147638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4677DF-C213-444C-9C70-EA4921A86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</xdr:colOff>
      <xdr:row>34</xdr:row>
      <xdr:rowOff>28575</xdr:rowOff>
    </xdr:from>
    <xdr:to>
      <xdr:col>22</xdr:col>
      <xdr:colOff>5629</xdr:colOff>
      <xdr:row>47</xdr:row>
      <xdr:rowOff>176213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1407C1A-3D06-421F-892A-AAEC75DD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teborgonline.sharepoint.com/sites/fxqb/Delade%20dokument/General/Investeringsnomineringar%202025/Anvisningar%20och%20mallar/Stadsmilj&#246;/Mall%20nomineringsunderlag%20investeringar%20stadsmilj&#246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esteringsvolym 2023-2034"/>
      <sheetName val="Projekt"/>
      <sheetName val="Kapitalkostnadsutveckling"/>
      <sheetName val="Driftkostnadsutveckling"/>
    </sheetNames>
    <sheetDataSet>
      <sheetData sheetId="0">
        <row r="3">
          <cell r="E3">
            <v>2025</v>
          </cell>
          <cell r="F3">
            <v>2026</v>
          </cell>
          <cell r="G3">
            <v>2027</v>
          </cell>
          <cell r="H3">
            <v>2028</v>
          </cell>
          <cell r="I3">
            <v>2029</v>
          </cell>
          <cell r="J3">
            <v>2030</v>
          </cell>
          <cell r="K3">
            <v>2031</v>
          </cell>
          <cell r="L3">
            <v>2032</v>
          </cell>
          <cell r="M3">
            <v>2033</v>
          </cell>
          <cell r="N3">
            <v>2034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CBE-E648-426B-B99F-FD4F1AD7B391}">
  <dimension ref="A1:Q62"/>
  <sheetViews>
    <sheetView topLeftCell="A45" zoomScaleNormal="100" workbookViewId="0">
      <selection activeCell="A4" sqref="A4"/>
    </sheetView>
  </sheetViews>
  <sheetFormatPr defaultColWidth="9.140625" defaultRowHeight="11.25" x14ac:dyDescent="0.2"/>
  <cols>
    <col min="1" max="1" width="29.7109375" style="2" customWidth="1"/>
    <col min="2" max="2" width="10.42578125" style="2" customWidth="1"/>
    <col min="3" max="5" width="9.140625" style="2" customWidth="1"/>
    <col min="6" max="14" width="9.140625" style="2"/>
    <col min="15" max="15" width="11.7109375" style="2" customWidth="1"/>
    <col min="16" max="16" width="13.85546875" style="2" customWidth="1"/>
    <col min="17" max="26" width="0" style="2" hidden="1" customWidth="1"/>
    <col min="27" max="16384" width="9.140625" style="2"/>
  </cols>
  <sheetData>
    <row r="1" spans="1:17" ht="22.5" x14ac:dyDescent="0.2">
      <c r="A1" s="3" t="s">
        <v>114</v>
      </c>
      <c r="B1" s="4" t="s">
        <v>107</v>
      </c>
      <c r="C1" s="4"/>
    </row>
    <row r="2" spans="1:17" ht="15" x14ac:dyDescent="0.25">
      <c r="A2" s="22" t="s">
        <v>0</v>
      </c>
      <c r="B2" s="16"/>
    </row>
    <row r="3" spans="1:17" ht="15.75" thickBot="1" x14ac:dyDescent="0.3">
      <c r="A3" s="22"/>
      <c r="B3" s="16"/>
    </row>
    <row r="4" spans="1:17" ht="24" customHeight="1" thickBot="1" x14ac:dyDescent="0.3">
      <c r="A4" s="251" t="s">
        <v>115</v>
      </c>
      <c r="B4" s="107"/>
      <c r="C4" s="107"/>
      <c r="D4" s="107"/>
      <c r="E4" s="49">
        <v>2025</v>
      </c>
      <c r="F4" s="50">
        <v>2026</v>
      </c>
      <c r="G4" s="50">
        <v>2027</v>
      </c>
      <c r="H4" s="50">
        <v>2028</v>
      </c>
      <c r="I4" s="51">
        <v>2029</v>
      </c>
      <c r="J4" s="49">
        <v>2030</v>
      </c>
      <c r="K4" s="50">
        <v>2031</v>
      </c>
      <c r="L4" s="50">
        <v>2032</v>
      </c>
      <c r="M4" s="50">
        <v>2033</v>
      </c>
      <c r="N4" s="74">
        <v>2034</v>
      </c>
    </row>
    <row r="5" spans="1:17" ht="23.25" customHeight="1" x14ac:dyDescent="0.2">
      <c r="A5" s="104" t="s">
        <v>31</v>
      </c>
      <c r="B5" s="54"/>
      <c r="C5" s="54"/>
      <c r="D5" s="54"/>
      <c r="E5" s="53">
        <f>E6+E7</f>
        <v>1402</v>
      </c>
      <c r="F5" s="54">
        <f t="shared" ref="F5:N5" si="0">F6+F7</f>
        <v>1602</v>
      </c>
      <c r="G5" s="54">
        <f t="shared" si="0"/>
        <v>1402</v>
      </c>
      <c r="H5" s="54">
        <f t="shared" si="0"/>
        <v>1463</v>
      </c>
      <c r="I5" s="105">
        <f t="shared" si="0"/>
        <v>1360</v>
      </c>
      <c r="J5" s="54">
        <f t="shared" si="0"/>
        <v>1160</v>
      </c>
      <c r="K5" s="54">
        <f t="shared" si="0"/>
        <v>1060</v>
      </c>
      <c r="L5" s="54">
        <f t="shared" si="0"/>
        <v>1060</v>
      </c>
      <c r="M5" s="54">
        <f t="shared" si="0"/>
        <v>1107</v>
      </c>
      <c r="N5" s="106">
        <f t="shared" si="0"/>
        <v>907</v>
      </c>
    </row>
    <row r="6" spans="1:17" ht="15" x14ac:dyDescent="0.25">
      <c r="A6" s="55" t="s">
        <v>2</v>
      </c>
      <c r="B6" s="102"/>
      <c r="C6" s="102"/>
      <c r="D6" s="102"/>
      <c r="E6" s="57">
        <f>E14+E19+E24</f>
        <v>1050</v>
      </c>
      <c r="F6" s="52">
        <f t="shared" ref="F6:N6" si="1">F14+F19+F24</f>
        <v>1100</v>
      </c>
      <c r="G6" s="52">
        <f>G14+G19+G24</f>
        <v>850</v>
      </c>
      <c r="H6" s="52">
        <f t="shared" si="1"/>
        <v>912</v>
      </c>
      <c r="I6" s="58">
        <f t="shared" si="1"/>
        <v>809</v>
      </c>
      <c r="J6" s="57">
        <f t="shared" si="1"/>
        <v>809</v>
      </c>
      <c r="K6" s="52">
        <f t="shared" si="1"/>
        <v>709</v>
      </c>
      <c r="L6" s="52">
        <f t="shared" si="1"/>
        <v>709</v>
      </c>
      <c r="M6" s="52">
        <f t="shared" si="1"/>
        <v>706</v>
      </c>
      <c r="N6" s="216">
        <f t="shared" si="1"/>
        <v>506</v>
      </c>
      <c r="O6" s="248"/>
    </row>
    <row r="7" spans="1:17" ht="15" x14ac:dyDescent="0.25">
      <c r="A7" s="56" t="s">
        <v>1</v>
      </c>
      <c r="B7" s="103"/>
      <c r="C7" s="103"/>
      <c r="D7" s="103"/>
      <c r="E7" s="57">
        <f t="shared" ref="E7:N7" si="2">E15+E20+E25</f>
        <v>352</v>
      </c>
      <c r="F7" s="52">
        <f t="shared" si="2"/>
        <v>502</v>
      </c>
      <c r="G7" s="52">
        <f t="shared" si="2"/>
        <v>552</v>
      </c>
      <c r="H7" s="52">
        <f t="shared" si="2"/>
        <v>551</v>
      </c>
      <c r="I7" s="58">
        <f>I15+I20+I25</f>
        <v>551</v>
      </c>
      <c r="J7" s="57">
        <f t="shared" si="2"/>
        <v>351</v>
      </c>
      <c r="K7" s="52">
        <f t="shared" si="2"/>
        <v>351</v>
      </c>
      <c r="L7" s="52">
        <f t="shared" si="2"/>
        <v>351</v>
      </c>
      <c r="M7" s="52">
        <f t="shared" si="2"/>
        <v>401</v>
      </c>
      <c r="N7" s="103">
        <f t="shared" si="2"/>
        <v>401</v>
      </c>
      <c r="O7" s="248"/>
    </row>
    <row r="8" spans="1:17" ht="15" x14ac:dyDescent="0.25">
      <c r="A8" s="59" t="s">
        <v>32</v>
      </c>
      <c r="B8" s="60"/>
      <c r="C8" s="60"/>
      <c r="D8" s="60"/>
      <c r="E8" s="61"/>
      <c r="F8" s="60"/>
      <c r="G8" s="60"/>
      <c r="H8" s="60"/>
      <c r="I8" s="62"/>
      <c r="J8" s="60"/>
      <c r="K8" s="60"/>
      <c r="L8" s="60"/>
      <c r="M8" s="60"/>
      <c r="N8" s="63"/>
    </row>
    <row r="9" spans="1:17" ht="24" customHeight="1" thickBot="1" x14ac:dyDescent="0.25">
      <c r="A9" s="64" t="s">
        <v>33</v>
      </c>
      <c r="B9" s="65"/>
      <c r="C9" s="65"/>
      <c r="D9" s="65"/>
      <c r="E9" s="66">
        <f>E5-E8</f>
        <v>1402</v>
      </c>
      <c r="F9" s="65">
        <f t="shared" ref="F9:N9" si="3">F5-F8</f>
        <v>1602</v>
      </c>
      <c r="G9" s="65">
        <f t="shared" si="3"/>
        <v>1402</v>
      </c>
      <c r="H9" s="65">
        <f t="shared" si="3"/>
        <v>1463</v>
      </c>
      <c r="I9" s="67">
        <f t="shared" si="3"/>
        <v>1360</v>
      </c>
      <c r="J9" s="65">
        <f t="shared" si="3"/>
        <v>1160</v>
      </c>
      <c r="K9" s="65">
        <f t="shared" si="3"/>
        <v>1060</v>
      </c>
      <c r="L9" s="65">
        <f t="shared" si="3"/>
        <v>1060</v>
      </c>
      <c r="M9" s="65">
        <f t="shared" si="3"/>
        <v>1107</v>
      </c>
      <c r="N9" s="68">
        <f t="shared" si="3"/>
        <v>907</v>
      </c>
    </row>
    <row r="10" spans="1:17" ht="15" x14ac:dyDescent="0.25">
      <c r="A10" s="22"/>
      <c r="B10" s="16"/>
    </row>
    <row r="11" spans="1:17" ht="15.75" thickBot="1" x14ac:dyDescent="0.3">
      <c r="A11" s="22"/>
      <c r="B11" s="16"/>
    </row>
    <row r="12" spans="1:17" ht="30.75" thickBot="1" x14ac:dyDescent="0.3">
      <c r="A12" s="69" t="s">
        <v>34</v>
      </c>
      <c r="B12" s="70" t="s">
        <v>35</v>
      </c>
      <c r="C12" s="71" t="s">
        <v>36</v>
      </c>
      <c r="D12" s="72" t="s">
        <v>37</v>
      </c>
      <c r="E12" s="73">
        <v>2025</v>
      </c>
      <c r="F12" s="50">
        <v>2026</v>
      </c>
      <c r="G12" s="50">
        <v>2027</v>
      </c>
      <c r="H12" s="50">
        <v>2028</v>
      </c>
      <c r="I12" s="74">
        <v>2029</v>
      </c>
      <c r="J12" s="73">
        <v>2030</v>
      </c>
      <c r="K12" s="50">
        <v>2031</v>
      </c>
      <c r="L12" s="50">
        <v>2032</v>
      </c>
      <c r="M12" s="50">
        <v>2033</v>
      </c>
      <c r="N12" s="74">
        <v>2034</v>
      </c>
      <c r="O12" s="247" t="s">
        <v>38</v>
      </c>
      <c r="P12" s="247" t="s">
        <v>39</v>
      </c>
    </row>
    <row r="13" spans="1:17" ht="15" x14ac:dyDescent="0.25">
      <c r="A13" s="76" t="s">
        <v>47</v>
      </c>
      <c r="B13" s="57">
        <f t="shared" ref="B13:N13" si="4">B14+B15</f>
        <v>928</v>
      </c>
      <c r="C13" s="52">
        <f t="shared" si="4"/>
        <v>1239</v>
      </c>
      <c r="D13" s="58">
        <f t="shared" si="4"/>
        <v>1239</v>
      </c>
      <c r="E13" s="57">
        <f t="shared" si="4"/>
        <v>1350</v>
      </c>
      <c r="F13" s="52">
        <f t="shared" si="4"/>
        <v>1500</v>
      </c>
      <c r="G13" s="52">
        <f t="shared" si="4"/>
        <v>1350</v>
      </c>
      <c r="H13" s="52">
        <f t="shared" si="4"/>
        <v>1450</v>
      </c>
      <c r="I13" s="58">
        <f t="shared" si="4"/>
        <v>1350</v>
      </c>
      <c r="J13" s="57">
        <f t="shared" si="4"/>
        <v>1150</v>
      </c>
      <c r="K13" s="52">
        <f t="shared" si="4"/>
        <v>1050</v>
      </c>
      <c r="L13" s="52">
        <f t="shared" si="4"/>
        <v>1050</v>
      </c>
      <c r="M13" s="52">
        <f t="shared" si="4"/>
        <v>1100</v>
      </c>
      <c r="N13" s="58">
        <f t="shared" si="4"/>
        <v>900</v>
      </c>
      <c r="O13" s="96">
        <f t="shared" ref="O13:O15" si="5">SUM(E13:I13)</f>
        <v>7000</v>
      </c>
      <c r="P13" s="96">
        <f t="shared" ref="P13:P15" si="6">SUM(J13:N13)</f>
        <v>5250</v>
      </c>
      <c r="Q13" s="52"/>
    </row>
    <row r="14" spans="1:17" ht="15" x14ac:dyDescent="0.25">
      <c r="A14" s="78" t="s">
        <v>2</v>
      </c>
      <c r="B14" s="57">
        <v>683</v>
      </c>
      <c r="C14" s="52">
        <v>924</v>
      </c>
      <c r="D14" s="58">
        <v>924</v>
      </c>
      <c r="E14" s="57">
        <v>1000</v>
      </c>
      <c r="F14" s="52">
        <v>1000</v>
      </c>
      <c r="G14" s="52">
        <v>800</v>
      </c>
      <c r="H14" s="52">
        <v>900</v>
      </c>
      <c r="I14" s="58">
        <v>800</v>
      </c>
      <c r="J14" s="57">
        <v>800</v>
      </c>
      <c r="K14" s="52">
        <v>700</v>
      </c>
      <c r="L14" s="52">
        <v>700</v>
      </c>
      <c r="M14" s="52">
        <v>700</v>
      </c>
      <c r="N14" s="58">
        <v>500</v>
      </c>
      <c r="O14" s="96">
        <f t="shared" si="5"/>
        <v>4500</v>
      </c>
      <c r="P14" s="96">
        <f t="shared" si="6"/>
        <v>3400</v>
      </c>
      <c r="Q14" s="52"/>
    </row>
    <row r="15" spans="1:17" ht="15" x14ac:dyDescent="0.25">
      <c r="A15" s="78" t="s">
        <v>1</v>
      </c>
      <c r="B15" s="57">
        <v>245</v>
      </c>
      <c r="C15" s="52">
        <v>315</v>
      </c>
      <c r="D15" s="58">
        <v>315</v>
      </c>
      <c r="E15" s="57">
        <v>350</v>
      </c>
      <c r="F15" s="52">
        <v>500</v>
      </c>
      <c r="G15" s="52">
        <v>550</v>
      </c>
      <c r="H15" s="52">
        <v>550</v>
      </c>
      <c r="I15" s="58">
        <v>550</v>
      </c>
      <c r="J15" s="57">
        <v>350</v>
      </c>
      <c r="K15" s="52">
        <v>350</v>
      </c>
      <c r="L15" s="52">
        <v>350</v>
      </c>
      <c r="M15" s="52">
        <v>400</v>
      </c>
      <c r="N15" s="58">
        <v>400</v>
      </c>
      <c r="O15" s="96">
        <f t="shared" si="5"/>
        <v>2500</v>
      </c>
      <c r="P15" s="96">
        <f t="shared" si="6"/>
        <v>1850</v>
      </c>
      <c r="Q15" s="52"/>
    </row>
    <row r="16" spans="1:17" ht="15" x14ac:dyDescent="0.25">
      <c r="A16" s="79" t="s">
        <v>32</v>
      </c>
      <c r="B16" s="61"/>
      <c r="C16" s="60"/>
      <c r="D16" s="62"/>
      <c r="E16" s="61"/>
      <c r="F16" s="60"/>
      <c r="G16" s="60"/>
      <c r="H16" s="60"/>
      <c r="I16" s="62"/>
      <c r="J16" s="61"/>
      <c r="K16" s="60"/>
      <c r="L16" s="60"/>
      <c r="M16" s="60"/>
      <c r="N16" s="62"/>
      <c r="O16" s="80">
        <f>SUM(E16:I16)</f>
        <v>0</v>
      </c>
      <c r="P16" s="80">
        <f>SUM(J16:N16)</f>
        <v>0</v>
      </c>
      <c r="Q16" s="52"/>
    </row>
    <row r="17" spans="1:17" ht="15" x14ac:dyDescent="0.25">
      <c r="A17" s="81"/>
      <c r="B17" s="82"/>
      <c r="C17" s="83"/>
      <c r="D17" s="84"/>
      <c r="E17" s="82"/>
      <c r="F17" s="83"/>
      <c r="G17" s="83"/>
      <c r="H17" s="83"/>
      <c r="I17" s="84"/>
      <c r="J17" s="82"/>
      <c r="K17" s="83"/>
      <c r="L17" s="83"/>
      <c r="M17" s="83"/>
      <c r="N17" s="84"/>
      <c r="O17" s="85"/>
      <c r="P17" s="85"/>
      <c r="Q17" s="52"/>
    </row>
    <row r="18" spans="1:17" ht="15" x14ac:dyDescent="0.25">
      <c r="A18" s="76" t="s">
        <v>48</v>
      </c>
      <c r="B18" s="57">
        <f t="shared" ref="B18:P18" si="7">B19+B20</f>
        <v>5</v>
      </c>
      <c r="C18" s="57">
        <f t="shared" si="7"/>
        <v>46</v>
      </c>
      <c r="D18" s="57">
        <f t="shared" si="7"/>
        <v>46</v>
      </c>
      <c r="E18" s="57">
        <f t="shared" si="7"/>
        <v>52</v>
      </c>
      <c r="F18" s="57">
        <f t="shared" si="7"/>
        <v>102</v>
      </c>
      <c r="G18" s="57">
        <f t="shared" si="7"/>
        <v>52</v>
      </c>
      <c r="H18" s="57">
        <f t="shared" si="7"/>
        <v>13</v>
      </c>
      <c r="I18" s="57">
        <f t="shared" si="7"/>
        <v>10</v>
      </c>
      <c r="J18" s="57">
        <f t="shared" si="7"/>
        <v>10</v>
      </c>
      <c r="K18" s="57">
        <f t="shared" si="7"/>
        <v>10</v>
      </c>
      <c r="L18" s="57">
        <f t="shared" si="7"/>
        <v>10</v>
      </c>
      <c r="M18" s="57">
        <f t="shared" si="7"/>
        <v>7</v>
      </c>
      <c r="N18" s="57">
        <f t="shared" si="7"/>
        <v>7</v>
      </c>
      <c r="O18" s="57">
        <f t="shared" si="7"/>
        <v>229</v>
      </c>
      <c r="P18" s="57">
        <f t="shared" si="7"/>
        <v>44</v>
      </c>
      <c r="Q18" s="52"/>
    </row>
    <row r="19" spans="1:17" ht="15" x14ac:dyDescent="0.25">
      <c r="A19" s="78" t="s">
        <v>2</v>
      </c>
      <c r="B19" s="57">
        <v>5</v>
      </c>
      <c r="C19" s="52">
        <v>44</v>
      </c>
      <c r="D19" s="58">
        <v>44</v>
      </c>
      <c r="E19" s="57">
        <v>50</v>
      </c>
      <c r="F19" s="156">
        <v>100</v>
      </c>
      <c r="G19" s="52">
        <v>50</v>
      </c>
      <c r="H19" s="52">
        <v>12</v>
      </c>
      <c r="I19" s="58">
        <v>9</v>
      </c>
      <c r="J19" s="57">
        <v>9</v>
      </c>
      <c r="K19" s="52">
        <v>9</v>
      </c>
      <c r="L19" s="52">
        <v>9</v>
      </c>
      <c r="M19" s="52">
        <v>6</v>
      </c>
      <c r="N19" s="58">
        <v>6</v>
      </c>
      <c r="O19" s="96">
        <f t="shared" ref="O19:O20" si="8">SUM(E19:I19)</f>
        <v>221</v>
      </c>
      <c r="P19" s="96">
        <f t="shared" ref="P19:P20" si="9">SUM(J19:N19)</f>
        <v>39</v>
      </c>
      <c r="Q19" s="52"/>
    </row>
    <row r="20" spans="1:17" ht="15" x14ac:dyDescent="0.25">
      <c r="A20" s="78" t="s">
        <v>1</v>
      </c>
      <c r="B20" s="57">
        <v>0</v>
      </c>
      <c r="C20" s="52">
        <v>2</v>
      </c>
      <c r="D20" s="58">
        <v>2</v>
      </c>
      <c r="E20" s="57">
        <v>2</v>
      </c>
      <c r="F20" s="52">
        <v>2</v>
      </c>
      <c r="G20" s="52">
        <v>2</v>
      </c>
      <c r="H20" s="52">
        <v>1</v>
      </c>
      <c r="I20" s="58">
        <v>1</v>
      </c>
      <c r="J20" s="57">
        <v>1</v>
      </c>
      <c r="K20" s="52">
        <v>1</v>
      </c>
      <c r="L20" s="52">
        <v>1</v>
      </c>
      <c r="M20" s="52">
        <v>1</v>
      </c>
      <c r="N20" s="58">
        <v>1</v>
      </c>
      <c r="O20" s="96">
        <f t="shared" si="8"/>
        <v>8</v>
      </c>
      <c r="P20" s="96">
        <f t="shared" si="9"/>
        <v>5</v>
      </c>
      <c r="Q20" s="52"/>
    </row>
    <row r="21" spans="1:17" ht="15" x14ac:dyDescent="0.25">
      <c r="A21" s="86" t="s">
        <v>32</v>
      </c>
      <c r="B21" s="61"/>
      <c r="C21" s="60"/>
      <c r="D21" s="62"/>
      <c r="E21" s="61"/>
      <c r="F21" s="60"/>
      <c r="G21" s="60"/>
      <c r="H21" s="60"/>
      <c r="I21" s="62"/>
      <c r="J21" s="61"/>
      <c r="K21" s="60"/>
      <c r="L21" s="60"/>
      <c r="M21" s="60"/>
      <c r="N21" s="62"/>
      <c r="O21" s="80">
        <f>SUM(E21:I21)</f>
        <v>0</v>
      </c>
      <c r="P21" s="80">
        <f>SUM(J21:N21)</f>
        <v>0</v>
      </c>
      <c r="Q21" s="52"/>
    </row>
    <row r="22" spans="1:17" ht="15" x14ac:dyDescent="0.25">
      <c r="A22" s="87"/>
      <c r="B22" s="82"/>
      <c r="C22" s="83"/>
      <c r="D22" s="84"/>
      <c r="E22" s="82"/>
      <c r="F22" s="83"/>
      <c r="G22" s="83"/>
      <c r="H22" s="83"/>
      <c r="I22" s="84"/>
      <c r="J22" s="82"/>
      <c r="K22" s="83"/>
      <c r="L22" s="83"/>
      <c r="M22" s="83"/>
      <c r="N22" s="84"/>
      <c r="O22" s="85"/>
      <c r="P22" s="85"/>
      <c r="Q22" s="52"/>
    </row>
    <row r="23" spans="1:17" s="159" customFormat="1" ht="15" x14ac:dyDescent="0.25">
      <c r="A23" s="76" t="s">
        <v>108</v>
      </c>
      <c r="B23" s="155"/>
      <c r="C23" s="156"/>
      <c r="D23" s="157"/>
      <c r="E23" s="155"/>
      <c r="F23" s="156"/>
      <c r="G23" s="156"/>
      <c r="H23" s="156"/>
      <c r="I23" s="157"/>
      <c r="J23" s="155"/>
      <c r="K23" s="156"/>
      <c r="L23" s="156"/>
      <c r="M23" s="156"/>
      <c r="N23" s="157"/>
      <c r="O23" s="158"/>
      <c r="P23" s="158"/>
      <c r="Q23" s="156"/>
    </row>
    <row r="24" spans="1:17" s="159" customFormat="1" ht="15" x14ac:dyDescent="0.25">
      <c r="A24" s="160" t="s">
        <v>2</v>
      </c>
      <c r="B24" s="155"/>
      <c r="C24" s="156"/>
      <c r="D24" s="157"/>
      <c r="E24" s="155"/>
      <c r="F24" s="156"/>
      <c r="G24" s="156"/>
      <c r="H24" s="156"/>
      <c r="I24" s="157"/>
      <c r="J24" s="155"/>
      <c r="K24" s="156"/>
      <c r="L24" s="156"/>
      <c r="M24" s="156"/>
      <c r="N24" s="157"/>
      <c r="O24" s="96">
        <f t="shared" ref="O24:O25" si="10">SUM(E24:I24)</f>
        <v>0</v>
      </c>
      <c r="P24" s="96">
        <f t="shared" ref="P24:P25" si="11">SUM(J24:N24)</f>
        <v>0</v>
      </c>
      <c r="Q24" s="156"/>
    </row>
    <row r="25" spans="1:17" s="159" customFormat="1" ht="15" x14ac:dyDescent="0.25">
      <c r="A25" s="160" t="s">
        <v>1</v>
      </c>
      <c r="B25" s="155"/>
      <c r="C25" s="156"/>
      <c r="D25" s="157"/>
      <c r="E25" s="155"/>
      <c r="F25" s="156"/>
      <c r="G25" s="156"/>
      <c r="H25" s="156"/>
      <c r="I25" s="157"/>
      <c r="J25" s="155"/>
      <c r="K25" s="156"/>
      <c r="L25" s="156"/>
      <c r="M25" s="156"/>
      <c r="N25" s="157"/>
      <c r="O25" s="96">
        <f t="shared" si="10"/>
        <v>0</v>
      </c>
      <c r="P25" s="96">
        <f t="shared" si="11"/>
        <v>0</v>
      </c>
      <c r="Q25" s="156"/>
    </row>
    <row r="26" spans="1:17" s="159" customFormat="1" ht="15" x14ac:dyDescent="0.25">
      <c r="A26" s="161" t="s">
        <v>32</v>
      </c>
      <c r="B26" s="162"/>
      <c r="C26" s="163"/>
      <c r="D26" s="164"/>
      <c r="E26" s="162"/>
      <c r="F26" s="163"/>
      <c r="G26" s="163"/>
      <c r="H26" s="163"/>
      <c r="I26" s="164"/>
      <c r="J26" s="162"/>
      <c r="K26" s="163"/>
      <c r="L26" s="163"/>
      <c r="M26" s="163"/>
      <c r="N26" s="164"/>
      <c r="O26" s="80">
        <f>SUM(E26:I26)</f>
        <v>0</v>
      </c>
      <c r="P26" s="80">
        <f>SUM(J26:N26)</f>
        <v>0</v>
      </c>
      <c r="Q26" s="156"/>
    </row>
    <row r="27" spans="1:17" s="159" customFormat="1" ht="15" hidden="1" x14ac:dyDescent="0.25">
      <c r="A27" s="160"/>
      <c r="B27" s="155"/>
      <c r="C27" s="156"/>
      <c r="D27" s="157"/>
      <c r="E27" s="155"/>
      <c r="F27" s="156"/>
      <c r="G27" s="156"/>
      <c r="H27" s="156"/>
      <c r="I27" s="157"/>
      <c r="J27" s="155"/>
      <c r="K27" s="156"/>
      <c r="L27" s="156"/>
      <c r="M27" s="156"/>
      <c r="N27" s="157"/>
      <c r="O27" s="158"/>
      <c r="P27" s="158"/>
      <c r="Q27" s="156"/>
    </row>
    <row r="28" spans="1:17" ht="15" x14ac:dyDescent="0.25">
      <c r="A28" s="78" t="s">
        <v>41</v>
      </c>
      <c r="B28" s="57"/>
      <c r="C28" s="52"/>
      <c r="D28" s="58"/>
      <c r="E28" s="57"/>
      <c r="F28" s="52"/>
      <c r="G28" s="52"/>
      <c r="H28" s="52"/>
      <c r="I28" s="58"/>
      <c r="J28" s="57"/>
      <c r="K28" s="52"/>
      <c r="L28" s="52"/>
      <c r="M28" s="52"/>
      <c r="N28" s="58"/>
      <c r="O28" s="96">
        <f t="shared" ref="O28:O31" si="12">SUM(E28:I28)</f>
        <v>0</v>
      </c>
      <c r="P28" s="96">
        <f t="shared" ref="P28:P31" si="13">SUM(J28:N28)</f>
        <v>0</v>
      </c>
      <c r="Q28" s="52"/>
    </row>
    <row r="29" spans="1:17" ht="15" x14ac:dyDescent="0.25">
      <c r="A29" s="78" t="s">
        <v>42</v>
      </c>
      <c r="B29" s="57"/>
      <c r="C29" s="52"/>
      <c r="D29" s="58"/>
      <c r="E29" s="57"/>
      <c r="F29" s="52"/>
      <c r="G29" s="52"/>
      <c r="H29" s="52"/>
      <c r="I29" s="58"/>
      <c r="J29" s="57"/>
      <c r="K29" s="52"/>
      <c r="L29" s="52"/>
      <c r="M29" s="52"/>
      <c r="N29" s="58"/>
      <c r="O29" s="96">
        <f t="shared" si="12"/>
        <v>0</v>
      </c>
      <c r="P29" s="96">
        <f t="shared" si="13"/>
        <v>0</v>
      </c>
      <c r="Q29" s="52"/>
    </row>
    <row r="30" spans="1:17" ht="15" x14ac:dyDescent="0.25">
      <c r="A30" s="78" t="s">
        <v>43</v>
      </c>
      <c r="B30" s="57"/>
      <c r="C30" s="52"/>
      <c r="D30" s="58"/>
      <c r="E30" s="57"/>
      <c r="F30" s="52"/>
      <c r="G30" s="52"/>
      <c r="H30" s="52"/>
      <c r="I30" s="58"/>
      <c r="J30" s="57"/>
      <c r="K30" s="52"/>
      <c r="L30" s="52"/>
      <c r="M30" s="52"/>
      <c r="N30" s="58"/>
      <c r="O30" s="96">
        <f t="shared" si="12"/>
        <v>0</v>
      </c>
      <c r="P30" s="96">
        <f t="shared" si="13"/>
        <v>0</v>
      </c>
      <c r="Q30" s="52"/>
    </row>
    <row r="31" spans="1:17" ht="15" x14ac:dyDescent="0.25">
      <c r="A31" s="88" t="s">
        <v>44</v>
      </c>
      <c r="B31" s="57"/>
      <c r="C31" s="52"/>
      <c r="D31" s="58"/>
      <c r="E31" s="57"/>
      <c r="F31" s="52"/>
      <c r="G31" s="52"/>
      <c r="H31" s="52"/>
      <c r="I31" s="58"/>
      <c r="J31" s="57"/>
      <c r="K31" s="52"/>
      <c r="L31" s="52"/>
      <c r="M31" s="52"/>
      <c r="N31" s="58"/>
      <c r="O31" s="77">
        <f t="shared" si="12"/>
        <v>0</v>
      </c>
      <c r="P31" s="77">
        <f t="shared" si="13"/>
        <v>0</v>
      </c>
      <c r="Q31" s="52"/>
    </row>
    <row r="32" spans="1:17" ht="15" hidden="1" x14ac:dyDescent="0.25">
      <c r="A32" s="78"/>
      <c r="B32" s="57"/>
      <c r="C32" s="52"/>
      <c r="D32" s="58"/>
      <c r="E32" s="57"/>
      <c r="F32" s="52"/>
      <c r="G32" s="52"/>
      <c r="H32" s="52"/>
      <c r="I32" s="58"/>
      <c r="J32" s="57"/>
      <c r="K32" s="52"/>
      <c r="L32" s="52"/>
      <c r="M32" s="52"/>
      <c r="N32" s="58"/>
      <c r="O32" s="77"/>
      <c r="P32" s="77"/>
      <c r="Q32" s="52"/>
    </row>
    <row r="33" spans="1:17" ht="15" x14ac:dyDescent="0.25">
      <c r="A33" s="89" t="s">
        <v>45</v>
      </c>
      <c r="B33" s="89">
        <f t="shared" ref="B33:P33" si="14">B34+B35</f>
        <v>933</v>
      </c>
      <c r="C33" s="89">
        <f t="shared" si="14"/>
        <v>1285</v>
      </c>
      <c r="D33" s="89">
        <f t="shared" si="14"/>
        <v>1285</v>
      </c>
      <c r="E33" s="89">
        <f t="shared" si="14"/>
        <v>1402</v>
      </c>
      <c r="F33" s="89">
        <f t="shared" si="14"/>
        <v>1602</v>
      </c>
      <c r="G33" s="89">
        <f t="shared" si="14"/>
        <v>1402</v>
      </c>
      <c r="H33" s="89">
        <f t="shared" si="14"/>
        <v>1463</v>
      </c>
      <c r="I33" s="89">
        <f t="shared" si="14"/>
        <v>1360</v>
      </c>
      <c r="J33" s="89">
        <f t="shared" si="14"/>
        <v>1160</v>
      </c>
      <c r="K33" s="89">
        <f t="shared" si="14"/>
        <v>1060</v>
      </c>
      <c r="L33" s="89">
        <f t="shared" si="14"/>
        <v>1060</v>
      </c>
      <c r="M33" s="89">
        <f t="shared" si="14"/>
        <v>1107</v>
      </c>
      <c r="N33" s="89">
        <f t="shared" si="14"/>
        <v>907</v>
      </c>
      <c r="O33" s="89">
        <f t="shared" si="14"/>
        <v>7229</v>
      </c>
      <c r="P33" s="89">
        <f t="shared" si="14"/>
        <v>5294</v>
      </c>
      <c r="Q33" s="48"/>
    </row>
    <row r="34" spans="1:17" ht="15" x14ac:dyDescent="0.25">
      <c r="A34" s="78" t="s">
        <v>2</v>
      </c>
      <c r="B34" s="93">
        <f t="shared" ref="B34:N34" si="15">B14+B19+B24+B29</f>
        <v>688</v>
      </c>
      <c r="C34" s="94">
        <f t="shared" si="15"/>
        <v>968</v>
      </c>
      <c r="D34" s="95">
        <f t="shared" si="15"/>
        <v>968</v>
      </c>
      <c r="E34" s="94">
        <f>E14+E19+E24+E29</f>
        <v>1050</v>
      </c>
      <c r="F34" s="94">
        <f t="shared" si="15"/>
        <v>1100</v>
      </c>
      <c r="G34" s="94">
        <f t="shared" si="15"/>
        <v>850</v>
      </c>
      <c r="H34" s="94">
        <f t="shared" si="15"/>
        <v>912</v>
      </c>
      <c r="I34" s="95">
        <f t="shared" si="15"/>
        <v>809</v>
      </c>
      <c r="J34" s="94">
        <f t="shared" si="15"/>
        <v>809</v>
      </c>
      <c r="K34" s="94">
        <f t="shared" si="15"/>
        <v>709</v>
      </c>
      <c r="L34" s="94">
        <f t="shared" si="15"/>
        <v>709</v>
      </c>
      <c r="M34" s="94">
        <f t="shared" si="15"/>
        <v>706</v>
      </c>
      <c r="N34" s="95">
        <f t="shared" si="15"/>
        <v>506</v>
      </c>
      <c r="O34" s="96">
        <f>SUM(E34:I34)</f>
        <v>4721</v>
      </c>
      <c r="P34" s="96">
        <f>SUM(J34:N34)</f>
        <v>3439</v>
      </c>
      <c r="Q34" s="97"/>
    </row>
    <row r="35" spans="1:17" ht="15" x14ac:dyDescent="0.25">
      <c r="A35" s="78" t="s">
        <v>1</v>
      </c>
      <c r="B35" s="98">
        <f t="shared" ref="B35:N35" si="16">B15+B20+B30</f>
        <v>245</v>
      </c>
      <c r="C35" s="101">
        <f t="shared" si="16"/>
        <v>317</v>
      </c>
      <c r="D35" s="99">
        <f t="shared" si="16"/>
        <v>317</v>
      </c>
      <c r="E35" s="101">
        <f>E15+E20+E30</f>
        <v>352</v>
      </c>
      <c r="F35" s="101">
        <f t="shared" si="16"/>
        <v>502</v>
      </c>
      <c r="G35" s="101">
        <f t="shared" si="16"/>
        <v>552</v>
      </c>
      <c r="H35" s="101">
        <f t="shared" si="16"/>
        <v>551</v>
      </c>
      <c r="I35" s="99">
        <f t="shared" si="16"/>
        <v>551</v>
      </c>
      <c r="J35" s="101">
        <f t="shared" si="16"/>
        <v>351</v>
      </c>
      <c r="K35" s="101">
        <f t="shared" si="16"/>
        <v>351</v>
      </c>
      <c r="L35" s="101">
        <f t="shared" si="16"/>
        <v>351</v>
      </c>
      <c r="M35" s="101">
        <f t="shared" si="16"/>
        <v>401</v>
      </c>
      <c r="N35" s="99">
        <f t="shared" si="16"/>
        <v>401</v>
      </c>
      <c r="O35" s="96">
        <f>SUM(E35:I35)</f>
        <v>2508</v>
      </c>
      <c r="P35" s="96">
        <f t="shared" ref="P35:P36" si="17">SUM(J35:N35)</f>
        <v>1855</v>
      </c>
      <c r="Q35" s="97"/>
    </row>
    <row r="36" spans="1:17" ht="15" x14ac:dyDescent="0.25">
      <c r="A36" s="88" t="s">
        <v>32</v>
      </c>
      <c r="B36" s="61">
        <f t="shared" ref="B36:N36" si="18">B16+B21+B31</f>
        <v>0</v>
      </c>
      <c r="C36" s="60">
        <f t="shared" si="18"/>
        <v>0</v>
      </c>
      <c r="D36" s="62">
        <f t="shared" si="18"/>
        <v>0</v>
      </c>
      <c r="E36" s="60">
        <f t="shared" si="18"/>
        <v>0</v>
      </c>
      <c r="F36" s="60">
        <f t="shared" si="18"/>
        <v>0</v>
      </c>
      <c r="G36" s="60">
        <f t="shared" si="18"/>
        <v>0</v>
      </c>
      <c r="H36" s="60">
        <f t="shared" si="18"/>
        <v>0</v>
      </c>
      <c r="I36" s="62">
        <f t="shared" si="18"/>
        <v>0</v>
      </c>
      <c r="J36" s="60">
        <f t="shared" si="18"/>
        <v>0</v>
      </c>
      <c r="K36" s="60">
        <f t="shared" si="18"/>
        <v>0</v>
      </c>
      <c r="L36" s="60">
        <f t="shared" si="18"/>
        <v>0</v>
      </c>
      <c r="M36" s="60">
        <f t="shared" si="18"/>
        <v>0</v>
      </c>
      <c r="N36" s="62">
        <f t="shared" si="18"/>
        <v>0</v>
      </c>
      <c r="O36" s="80">
        <f t="shared" ref="O36" si="19">SUM(E36:I36)</f>
        <v>0</v>
      </c>
      <c r="P36" s="80">
        <f t="shared" si="17"/>
        <v>0</v>
      </c>
      <c r="Q36" s="52"/>
    </row>
    <row r="37" spans="1:17" ht="15" x14ac:dyDescent="0.25">
      <c r="A37" s="89" t="s">
        <v>46</v>
      </c>
      <c r="B37" s="89">
        <f>B33-B36</f>
        <v>933</v>
      </c>
      <c r="C37" s="90">
        <f t="shared" ref="C37:P37" si="20">C33-C36</f>
        <v>1285</v>
      </c>
      <c r="D37" s="91">
        <f t="shared" si="20"/>
        <v>1285</v>
      </c>
      <c r="E37" s="90">
        <f t="shared" si="20"/>
        <v>1402</v>
      </c>
      <c r="F37" s="90">
        <f t="shared" si="20"/>
        <v>1602</v>
      </c>
      <c r="G37" s="90">
        <f t="shared" si="20"/>
        <v>1402</v>
      </c>
      <c r="H37" s="90">
        <f t="shared" si="20"/>
        <v>1463</v>
      </c>
      <c r="I37" s="91">
        <f t="shared" si="20"/>
        <v>1360</v>
      </c>
      <c r="J37" s="90">
        <f t="shared" si="20"/>
        <v>1160</v>
      </c>
      <c r="K37" s="90">
        <f t="shared" si="20"/>
        <v>1060</v>
      </c>
      <c r="L37" s="90">
        <f t="shared" si="20"/>
        <v>1060</v>
      </c>
      <c r="M37" s="90">
        <f t="shared" si="20"/>
        <v>1107</v>
      </c>
      <c r="N37" s="91">
        <f t="shared" si="20"/>
        <v>907</v>
      </c>
      <c r="O37" s="92">
        <f t="shared" si="20"/>
        <v>7229</v>
      </c>
      <c r="P37" s="90">
        <f t="shared" si="20"/>
        <v>5294</v>
      </c>
      <c r="Q37" s="48"/>
    </row>
    <row r="38" spans="1:17" ht="15" x14ac:dyDescent="0.25">
      <c r="A38" s="48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17" ht="12" thickBot="1" x14ac:dyDescent="0.25">
      <c r="B39" s="16"/>
    </row>
    <row r="40" spans="1:17" ht="30" x14ac:dyDescent="0.25">
      <c r="A40" s="165" t="s">
        <v>4</v>
      </c>
      <c r="B40" s="166" t="s">
        <v>35</v>
      </c>
      <c r="C40" s="167" t="s">
        <v>36</v>
      </c>
      <c r="D40" s="168" t="s">
        <v>37</v>
      </c>
      <c r="E40" s="169">
        <v>2025</v>
      </c>
      <c r="F40" s="170">
        <v>2026</v>
      </c>
      <c r="G40" s="170">
        <v>2027</v>
      </c>
      <c r="H40" s="170">
        <v>2028</v>
      </c>
      <c r="I40" s="171">
        <v>2029</v>
      </c>
      <c r="J40" s="169">
        <v>2030</v>
      </c>
      <c r="K40" s="170">
        <v>2031</v>
      </c>
      <c r="L40" s="170">
        <v>2032</v>
      </c>
      <c r="M40" s="170">
        <v>2033</v>
      </c>
      <c r="N40" s="171">
        <v>2034</v>
      </c>
      <c r="O40" s="172" t="s">
        <v>38</v>
      </c>
      <c r="P40" s="172" t="s">
        <v>39</v>
      </c>
    </row>
    <row r="41" spans="1:17" customFormat="1" ht="15" x14ac:dyDescent="0.25">
      <c r="A41" s="179" t="s">
        <v>57</v>
      </c>
      <c r="B41" s="61">
        <v>159</v>
      </c>
      <c r="C41" s="60">
        <v>120</v>
      </c>
      <c r="D41" s="62">
        <v>120</v>
      </c>
      <c r="E41" s="61">
        <v>140</v>
      </c>
      <c r="F41" s="60">
        <v>150</v>
      </c>
      <c r="G41" s="60">
        <v>150</v>
      </c>
      <c r="H41" s="60">
        <v>150</v>
      </c>
      <c r="I41" s="62">
        <v>150</v>
      </c>
      <c r="J41" s="61">
        <v>150</v>
      </c>
      <c r="K41" s="60">
        <v>150</v>
      </c>
      <c r="L41" s="60">
        <v>150</v>
      </c>
      <c r="M41" s="60">
        <v>150</v>
      </c>
      <c r="N41" s="62">
        <v>150</v>
      </c>
      <c r="O41" s="217">
        <f>SUM(E41:I41)</f>
        <v>740</v>
      </c>
      <c r="P41" s="217">
        <f>SUM(J41:N41)</f>
        <v>750</v>
      </c>
    </row>
    <row r="42" spans="1:17" customFormat="1" ht="15" x14ac:dyDescent="0.25">
      <c r="A42" s="2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7" customFormat="1" ht="15" x14ac:dyDescent="0.25">
      <c r="A43" s="2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customFormat="1" ht="15.75" thickBot="1" x14ac:dyDescent="0.3">
      <c r="A44" s="2" t="s">
        <v>78</v>
      </c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7" ht="30" x14ac:dyDescent="0.25">
      <c r="A45" s="165" t="s">
        <v>58</v>
      </c>
      <c r="B45" s="166" t="s">
        <v>35</v>
      </c>
      <c r="C45" s="167" t="s">
        <v>36</v>
      </c>
      <c r="D45" s="168" t="s">
        <v>37</v>
      </c>
      <c r="E45" s="169">
        <v>2025</v>
      </c>
      <c r="F45" s="170">
        <v>2026</v>
      </c>
      <c r="G45" s="170">
        <v>2027</v>
      </c>
      <c r="H45" s="170">
        <v>2028</v>
      </c>
      <c r="I45" s="171">
        <v>2029</v>
      </c>
      <c r="J45" s="169">
        <v>2030</v>
      </c>
      <c r="K45" s="170">
        <v>2031</v>
      </c>
      <c r="L45" s="170">
        <v>2032</v>
      </c>
      <c r="M45" s="170">
        <v>2033</v>
      </c>
      <c r="N45" s="171">
        <v>2034</v>
      </c>
      <c r="O45" s="172" t="s">
        <v>38</v>
      </c>
      <c r="P45" s="172" t="s">
        <v>39</v>
      </c>
    </row>
    <row r="46" spans="1:17" ht="15" x14ac:dyDescent="0.25">
      <c r="A46" s="173" t="s">
        <v>59</v>
      </c>
      <c r="B46" s="57">
        <v>-34</v>
      </c>
      <c r="C46" s="52">
        <v>-45</v>
      </c>
      <c r="D46" s="58">
        <v>-45</v>
      </c>
      <c r="E46" s="57">
        <v>-58</v>
      </c>
      <c r="F46" s="52">
        <v>-64</v>
      </c>
      <c r="G46" s="52">
        <v>-70</v>
      </c>
      <c r="H46" s="52">
        <v>-77</v>
      </c>
      <c r="I46" s="58">
        <v>-85</v>
      </c>
      <c r="J46" s="180"/>
      <c r="K46" s="174"/>
      <c r="L46" s="174"/>
      <c r="M46" s="174"/>
      <c r="N46" s="175"/>
      <c r="O46" s="96">
        <f>SUM(E46:I46)</f>
        <v>-354</v>
      </c>
      <c r="P46" s="96">
        <f>SUM(J46:N46)</f>
        <v>0</v>
      </c>
    </row>
    <row r="47" spans="1:17" ht="15" x14ac:dyDescent="0.25">
      <c r="A47" s="176" t="s">
        <v>60</v>
      </c>
      <c r="B47" s="61">
        <v>-42</v>
      </c>
      <c r="C47" s="60">
        <v>-60</v>
      </c>
      <c r="D47" s="62">
        <v>-60</v>
      </c>
      <c r="E47" s="61">
        <v>-58</v>
      </c>
      <c r="F47" s="60">
        <v>-63</v>
      </c>
      <c r="G47" s="60">
        <v>-70</v>
      </c>
      <c r="H47" s="60">
        <v>-77</v>
      </c>
      <c r="I47" s="62">
        <v>-85</v>
      </c>
      <c r="J47" s="181"/>
      <c r="K47" s="177"/>
      <c r="L47" s="177"/>
      <c r="M47" s="177"/>
      <c r="N47" s="178"/>
      <c r="O47" s="217">
        <f>SUM(E47:I47)</f>
        <v>-353</v>
      </c>
      <c r="P47" s="217">
        <f>SUM(J47:N47)</f>
        <v>0</v>
      </c>
    </row>
    <row r="49" spans="4:16" hidden="1" x14ac:dyDescent="0.2"/>
    <row r="50" spans="4:16" hidden="1" x14ac:dyDescent="0.2"/>
    <row r="51" spans="4:16" hidden="1" x14ac:dyDescent="0.2"/>
    <row r="52" spans="4:16" hidden="1" x14ac:dyDescent="0.2"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</row>
    <row r="53" spans="4:16" hidden="1" x14ac:dyDescent="0.2"/>
    <row r="54" spans="4:16" hidden="1" x14ac:dyDescent="0.2"/>
    <row r="55" spans="4:16" hidden="1" x14ac:dyDescent="0.2"/>
    <row r="56" spans="4:16" hidden="1" x14ac:dyDescent="0.2"/>
    <row r="57" spans="4:16" hidden="1" x14ac:dyDescent="0.2"/>
    <row r="58" spans="4:16" hidden="1" x14ac:dyDescent="0.2"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</row>
    <row r="59" spans="4:16" hidden="1" x14ac:dyDescent="0.2"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</row>
    <row r="60" spans="4:16" hidden="1" x14ac:dyDescent="0.2"/>
    <row r="61" spans="4:16" hidden="1" x14ac:dyDescent="0.2"/>
    <row r="62" spans="4:16" hidden="1" x14ac:dyDescent="0.2"/>
  </sheetData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5825-3383-42AC-943D-CC0BBF0954C8}">
  <dimension ref="A1:U40"/>
  <sheetViews>
    <sheetView topLeftCell="A45" workbookViewId="0">
      <selection activeCell="T26" sqref="T26"/>
    </sheetView>
  </sheetViews>
  <sheetFormatPr defaultRowHeight="15" x14ac:dyDescent="0.25"/>
  <cols>
    <col min="1" max="1" width="36.140625" customWidth="1"/>
    <col min="18" max="18" width="11.42578125" bestFit="1" customWidth="1"/>
  </cols>
  <sheetData>
    <row r="1" spans="1:20" ht="31.5" x14ac:dyDescent="0.25">
      <c r="A1" s="45" t="s">
        <v>114</v>
      </c>
      <c r="B1" s="4" t="s">
        <v>107</v>
      </c>
    </row>
    <row r="3" spans="1:20" x14ac:dyDescent="0.25">
      <c r="A3" s="22" t="s">
        <v>3</v>
      </c>
    </row>
    <row r="4" spans="1:20" ht="15.75" thickBot="1" x14ac:dyDescent="0.3"/>
    <row r="5" spans="1:20" s="159" customFormat="1" ht="24" customHeight="1" thickBot="1" x14ac:dyDescent="0.3">
      <c r="A5" s="252" t="s">
        <v>115</v>
      </c>
      <c r="B5" s="183"/>
      <c r="C5" s="183"/>
      <c r="D5" s="183"/>
      <c r="E5" s="184">
        <v>2025</v>
      </c>
      <c r="F5" s="185">
        <v>2026</v>
      </c>
      <c r="G5" s="185">
        <v>2027</v>
      </c>
      <c r="H5" s="185">
        <v>2028</v>
      </c>
      <c r="I5" s="186">
        <v>2029</v>
      </c>
      <c r="J5" s="184">
        <v>2030</v>
      </c>
      <c r="K5" s="185">
        <v>2031</v>
      </c>
      <c r="L5" s="185">
        <v>2032</v>
      </c>
      <c r="M5" s="185">
        <v>2033</v>
      </c>
      <c r="N5" s="187">
        <v>2034</v>
      </c>
    </row>
    <row r="6" spans="1:20" s="159" customFormat="1" ht="23.25" customHeight="1" x14ac:dyDescent="0.2">
      <c r="A6" s="188" t="s">
        <v>31</v>
      </c>
      <c r="B6" s="189"/>
      <c r="C6" s="189"/>
      <c r="D6" s="189"/>
      <c r="E6" s="190">
        <v>0</v>
      </c>
      <c r="F6" s="191">
        <v>0</v>
      </c>
      <c r="G6" s="191">
        <v>0</v>
      </c>
      <c r="H6" s="191">
        <v>0</v>
      </c>
      <c r="I6" s="192">
        <v>0</v>
      </c>
      <c r="J6" s="191">
        <v>0</v>
      </c>
      <c r="K6" s="191">
        <v>0</v>
      </c>
      <c r="L6" s="191">
        <v>0</v>
      </c>
      <c r="M6" s="191">
        <v>0</v>
      </c>
      <c r="N6" s="193">
        <v>0</v>
      </c>
    </row>
    <row r="7" spans="1:20" s="159" customFormat="1" x14ac:dyDescent="0.25">
      <c r="A7" s="194" t="s">
        <v>2</v>
      </c>
      <c r="B7" s="195"/>
      <c r="C7" s="195"/>
      <c r="D7" s="195"/>
      <c r="E7" s="155">
        <f t="shared" ref="E7:N7" si="0">E15+E20+E25+E26</f>
        <v>126</v>
      </c>
      <c r="F7" s="156">
        <f t="shared" si="0"/>
        <v>44</v>
      </c>
      <c r="G7" s="156">
        <f t="shared" si="0"/>
        <v>60</v>
      </c>
      <c r="H7" s="156">
        <f t="shared" si="0"/>
        <v>60</v>
      </c>
      <c r="I7" s="157">
        <f t="shared" si="0"/>
        <v>60</v>
      </c>
      <c r="J7" s="57">
        <f t="shared" si="0"/>
        <v>60</v>
      </c>
      <c r="K7" s="52">
        <f t="shared" si="0"/>
        <v>60</v>
      </c>
      <c r="L7" s="52">
        <f t="shared" si="0"/>
        <v>60</v>
      </c>
      <c r="M7" s="52">
        <f t="shared" si="0"/>
        <v>60</v>
      </c>
      <c r="N7" s="58">
        <f t="shared" si="0"/>
        <v>60</v>
      </c>
    </row>
    <row r="8" spans="1:20" s="159" customFormat="1" x14ac:dyDescent="0.25">
      <c r="A8" s="196" t="s">
        <v>1</v>
      </c>
      <c r="B8" s="156"/>
      <c r="C8" s="156"/>
      <c r="D8" s="156"/>
      <c r="E8" s="155"/>
      <c r="F8" s="156"/>
      <c r="G8" s="156"/>
      <c r="H8" s="156"/>
      <c r="I8" s="157"/>
      <c r="J8" s="156"/>
      <c r="K8" s="156"/>
      <c r="L8" s="156"/>
      <c r="M8" s="156"/>
      <c r="N8" s="197"/>
    </row>
    <row r="9" spans="1:20" s="159" customFormat="1" x14ac:dyDescent="0.25">
      <c r="A9" s="198" t="s">
        <v>32</v>
      </c>
      <c r="B9" s="163"/>
      <c r="C9" s="163"/>
      <c r="D9" s="163"/>
      <c r="E9" s="162"/>
      <c r="F9" s="163"/>
      <c r="G9" s="163"/>
      <c r="H9" s="163"/>
      <c r="I9" s="164"/>
      <c r="J9" s="163"/>
      <c r="K9" s="163"/>
      <c r="L9" s="163"/>
      <c r="M9" s="163"/>
      <c r="N9" s="199"/>
    </row>
    <row r="10" spans="1:20" s="159" customFormat="1" ht="24" customHeight="1" thickBot="1" x14ac:dyDescent="0.25">
      <c r="A10" s="200" t="s">
        <v>33</v>
      </c>
      <c r="B10" s="201"/>
      <c r="C10" s="201"/>
      <c r="D10" s="201"/>
      <c r="E10" s="202">
        <v>0</v>
      </c>
      <c r="F10" s="201">
        <v>0</v>
      </c>
      <c r="G10" s="201">
        <v>0</v>
      </c>
      <c r="H10" s="201">
        <v>0</v>
      </c>
      <c r="I10" s="203">
        <v>0</v>
      </c>
      <c r="J10" s="201">
        <v>0</v>
      </c>
      <c r="K10" s="201">
        <v>0</v>
      </c>
      <c r="L10" s="201">
        <v>0</v>
      </c>
      <c r="M10" s="201">
        <v>0</v>
      </c>
      <c r="N10" s="204">
        <v>0</v>
      </c>
    </row>
    <row r="11" spans="1:20" s="159" customFormat="1" x14ac:dyDescent="0.25">
      <c r="A11" s="205"/>
      <c r="B11" s="206"/>
    </row>
    <row r="12" spans="1:20" s="2" customFormat="1" ht="15.75" thickBot="1" x14ac:dyDescent="0.3">
      <c r="A12" s="22"/>
      <c r="B12" s="16"/>
    </row>
    <row r="13" spans="1:20" s="2" customFormat="1" ht="30.75" thickBot="1" x14ac:dyDescent="0.3">
      <c r="A13" s="69" t="s">
        <v>34</v>
      </c>
      <c r="B13" s="70" t="s">
        <v>35</v>
      </c>
      <c r="C13" s="71" t="s">
        <v>36</v>
      </c>
      <c r="D13" s="72" t="s">
        <v>37</v>
      </c>
      <c r="E13" s="73">
        <v>2025</v>
      </c>
      <c r="F13" s="50">
        <v>2026</v>
      </c>
      <c r="G13" s="50">
        <v>2027</v>
      </c>
      <c r="H13" s="50">
        <v>2028</v>
      </c>
      <c r="I13" s="74">
        <v>2029</v>
      </c>
      <c r="J13" s="73">
        <v>2030</v>
      </c>
      <c r="K13" s="50">
        <v>2031</v>
      </c>
      <c r="L13" s="50">
        <v>2032</v>
      </c>
      <c r="M13" s="50">
        <v>2033</v>
      </c>
      <c r="N13" s="74">
        <v>2034</v>
      </c>
      <c r="O13" s="75" t="s">
        <v>38</v>
      </c>
      <c r="P13" s="75" t="s">
        <v>39</v>
      </c>
    </row>
    <row r="14" spans="1:20" s="2" customFormat="1" x14ac:dyDescent="0.25">
      <c r="A14" s="76" t="s">
        <v>49</v>
      </c>
      <c r="B14" s="57"/>
      <c r="C14" s="52"/>
      <c r="D14" s="58"/>
      <c r="E14" s="57"/>
      <c r="F14" s="52"/>
      <c r="G14" s="52"/>
      <c r="H14" s="52"/>
      <c r="I14" s="58"/>
      <c r="J14" s="57"/>
      <c r="K14" s="52"/>
      <c r="L14" s="52"/>
      <c r="M14" s="52"/>
      <c r="N14" s="58"/>
      <c r="O14" s="96"/>
      <c r="P14" s="96"/>
      <c r="Q14" s="52"/>
    </row>
    <row r="15" spans="1:20" s="2" customFormat="1" x14ac:dyDescent="0.25">
      <c r="A15" s="78" t="s">
        <v>2</v>
      </c>
      <c r="B15" s="57">
        <v>11</v>
      </c>
      <c r="C15" s="156">
        <v>20</v>
      </c>
      <c r="D15" s="157">
        <v>1</v>
      </c>
      <c r="E15" s="155">
        <v>16</v>
      </c>
      <c r="F15" s="156">
        <v>24</v>
      </c>
      <c r="G15" s="156">
        <v>40</v>
      </c>
      <c r="H15" s="52">
        <v>60</v>
      </c>
      <c r="I15" s="58">
        <v>60</v>
      </c>
      <c r="J15" s="57">
        <v>60</v>
      </c>
      <c r="K15" s="52">
        <v>60</v>
      </c>
      <c r="L15" s="52">
        <v>60</v>
      </c>
      <c r="M15" s="52">
        <v>60</v>
      </c>
      <c r="N15" s="58">
        <v>60</v>
      </c>
      <c r="O15" s="96">
        <f t="shared" ref="O15:O16" si="1">SUM(E15:I15)</f>
        <v>200</v>
      </c>
      <c r="P15" s="96">
        <f t="shared" ref="P15:P16" si="2">SUM(J15:N15)</f>
        <v>300</v>
      </c>
      <c r="Q15" s="52"/>
    </row>
    <row r="16" spans="1:20" s="2" customFormat="1" x14ac:dyDescent="0.25">
      <c r="A16" s="78" t="s">
        <v>1</v>
      </c>
      <c r="B16" s="57">
        <v>0</v>
      </c>
      <c r="C16" s="52">
        <v>0</v>
      </c>
      <c r="D16" s="58">
        <v>0</v>
      </c>
      <c r="E16" s="57">
        <v>0</v>
      </c>
      <c r="F16" s="52">
        <v>0</v>
      </c>
      <c r="G16" s="52">
        <v>0</v>
      </c>
      <c r="H16" s="52">
        <v>0</v>
      </c>
      <c r="I16" s="58">
        <v>0</v>
      </c>
      <c r="J16" s="57">
        <v>0</v>
      </c>
      <c r="K16" s="52">
        <v>0</v>
      </c>
      <c r="L16" s="52">
        <v>0</v>
      </c>
      <c r="M16" s="52">
        <v>0</v>
      </c>
      <c r="N16" s="58">
        <v>0</v>
      </c>
      <c r="O16" s="96">
        <f t="shared" si="1"/>
        <v>0</v>
      </c>
      <c r="P16" s="96">
        <f t="shared" si="2"/>
        <v>0</v>
      </c>
      <c r="R16" s="249"/>
      <c r="S16" s="250"/>
      <c r="T16" s="250"/>
    </row>
    <row r="17" spans="1:21" s="2" customFormat="1" x14ac:dyDescent="0.25">
      <c r="A17" s="79" t="s">
        <v>32</v>
      </c>
      <c r="B17" s="61"/>
      <c r="C17" s="60"/>
      <c r="D17" s="62"/>
      <c r="E17" s="61"/>
      <c r="F17" s="60"/>
      <c r="G17" s="60"/>
      <c r="H17" s="60"/>
      <c r="I17" s="62"/>
      <c r="J17" s="61"/>
      <c r="K17" s="60"/>
      <c r="L17" s="60"/>
      <c r="M17" s="60"/>
      <c r="N17" s="62"/>
      <c r="O17" s="80">
        <f>SUM(E17:I17)</f>
        <v>0</v>
      </c>
      <c r="P17" s="80">
        <f>SUM(J17:N17)</f>
        <v>0</v>
      </c>
      <c r="Q17" s="52"/>
      <c r="R17" s="250"/>
      <c r="S17" s="250"/>
      <c r="T17" s="250"/>
    </row>
    <row r="18" spans="1:21" s="2" customFormat="1" x14ac:dyDescent="0.25">
      <c r="A18" s="81"/>
      <c r="B18" s="82"/>
      <c r="C18" s="83"/>
      <c r="D18" s="84"/>
      <c r="E18" s="82"/>
      <c r="F18" s="83"/>
      <c r="G18" s="83"/>
      <c r="H18" s="83"/>
      <c r="I18" s="84"/>
      <c r="J18" s="82"/>
      <c r="K18" s="83"/>
      <c r="L18" s="83"/>
      <c r="M18" s="83"/>
      <c r="N18" s="84"/>
      <c r="O18" s="85"/>
      <c r="P18" s="85"/>
      <c r="Q18" s="52"/>
      <c r="R18" s="250"/>
      <c r="S18" s="250"/>
      <c r="T18" s="250"/>
    </row>
    <row r="19" spans="1:21" s="2" customFormat="1" x14ac:dyDescent="0.25">
      <c r="A19" s="76" t="s">
        <v>50</v>
      </c>
      <c r="B19" s="57"/>
      <c r="C19" s="52"/>
      <c r="D19" s="58"/>
      <c r="E19" s="57"/>
      <c r="F19" s="52"/>
      <c r="G19" s="52"/>
      <c r="H19" s="52"/>
      <c r="I19" s="58"/>
      <c r="J19" s="57"/>
      <c r="K19" s="52"/>
      <c r="L19" s="52"/>
      <c r="M19" s="52"/>
      <c r="N19" s="58"/>
      <c r="O19" s="77"/>
      <c r="P19" s="77"/>
      <c r="Q19" s="52"/>
      <c r="R19" s="250"/>
      <c r="S19" s="250"/>
      <c r="T19" s="250"/>
    </row>
    <row r="20" spans="1:21" s="2" customFormat="1" x14ac:dyDescent="0.25">
      <c r="A20" s="78" t="s">
        <v>2</v>
      </c>
      <c r="B20" s="57">
        <v>235</v>
      </c>
      <c r="C20" s="52">
        <v>146</v>
      </c>
      <c r="D20" s="58">
        <v>220</v>
      </c>
      <c r="E20" s="155">
        <v>90</v>
      </c>
      <c r="F20" s="52"/>
      <c r="G20" s="52"/>
      <c r="H20" s="52"/>
      <c r="I20" s="58"/>
      <c r="J20" s="57"/>
      <c r="K20" s="52"/>
      <c r="L20" s="52"/>
      <c r="M20" s="52"/>
      <c r="N20" s="58"/>
      <c r="O20" s="96">
        <f t="shared" ref="O20:O21" si="3">SUM(E20:I20)</f>
        <v>90</v>
      </c>
      <c r="P20" s="96">
        <f t="shared" ref="P20:P21" si="4">SUM(J20:N20)</f>
        <v>0</v>
      </c>
      <c r="Q20" s="52"/>
      <c r="R20" s="250"/>
      <c r="S20" s="250"/>
      <c r="T20" s="250"/>
    </row>
    <row r="21" spans="1:21" s="2" customFormat="1" x14ac:dyDescent="0.25">
      <c r="A21" s="78" t="s">
        <v>1</v>
      </c>
      <c r="B21" s="57">
        <v>0</v>
      </c>
      <c r="C21" s="52">
        <v>0</v>
      </c>
      <c r="D21" s="58">
        <v>0</v>
      </c>
      <c r="E21" s="57"/>
      <c r="F21" s="52"/>
      <c r="G21" s="52"/>
      <c r="H21" s="52"/>
      <c r="I21" s="58"/>
      <c r="J21" s="57"/>
      <c r="K21" s="52"/>
      <c r="L21" s="52"/>
      <c r="M21" s="52"/>
      <c r="N21" s="58"/>
      <c r="O21" s="96">
        <f t="shared" si="3"/>
        <v>0</v>
      </c>
      <c r="P21" s="96">
        <f t="shared" si="4"/>
        <v>0</v>
      </c>
      <c r="Q21" s="52"/>
      <c r="R21" s="250"/>
      <c r="S21" s="250"/>
      <c r="T21" s="250"/>
    </row>
    <row r="22" spans="1:21" s="2" customFormat="1" x14ac:dyDescent="0.25">
      <c r="A22" s="86" t="s">
        <v>32</v>
      </c>
      <c r="B22" s="61"/>
      <c r="C22" s="60"/>
      <c r="D22" s="62"/>
      <c r="E22" s="61"/>
      <c r="F22" s="60"/>
      <c r="G22" s="60"/>
      <c r="H22" s="60"/>
      <c r="I22" s="62"/>
      <c r="J22" s="61"/>
      <c r="K22" s="60"/>
      <c r="L22" s="60"/>
      <c r="M22" s="60"/>
      <c r="N22" s="62"/>
      <c r="O22" s="80">
        <f>SUM(E22:I22)</f>
        <v>0</v>
      </c>
      <c r="P22" s="80">
        <f>SUM(J22:N22)</f>
        <v>0</v>
      </c>
      <c r="Q22" s="219"/>
      <c r="R22" s="250"/>
      <c r="S22" s="250"/>
      <c r="T22" s="250"/>
      <c r="U22" s="16"/>
    </row>
    <row r="23" spans="1:21" s="2" customFormat="1" x14ac:dyDescent="0.25">
      <c r="A23" s="87"/>
      <c r="B23" s="82"/>
      <c r="C23" s="83"/>
      <c r="D23" s="84"/>
      <c r="E23" s="82"/>
      <c r="F23" s="83"/>
      <c r="G23" s="83"/>
      <c r="H23" s="83"/>
      <c r="I23" s="84"/>
      <c r="J23" s="82"/>
      <c r="K23" s="83"/>
      <c r="L23" s="83"/>
      <c r="M23" s="83"/>
      <c r="N23" s="84"/>
      <c r="O23" s="85"/>
      <c r="P23" s="85"/>
      <c r="Q23" s="219"/>
      <c r="R23" s="250"/>
      <c r="S23" s="250"/>
      <c r="T23" s="250"/>
      <c r="U23" s="16"/>
    </row>
    <row r="24" spans="1:21" s="2" customFormat="1" x14ac:dyDescent="0.25">
      <c r="A24" s="76" t="s">
        <v>40</v>
      </c>
      <c r="B24" s="57"/>
      <c r="C24" s="52"/>
      <c r="D24" s="58"/>
      <c r="E24" s="57"/>
      <c r="F24" s="52"/>
      <c r="G24" s="52"/>
      <c r="H24" s="52"/>
      <c r="I24" s="58"/>
      <c r="J24" s="57"/>
      <c r="K24" s="52"/>
      <c r="L24" s="52"/>
      <c r="M24" s="52"/>
      <c r="N24" s="58"/>
      <c r="O24" s="77"/>
      <c r="P24" s="77"/>
      <c r="Q24" s="219"/>
      <c r="R24" s="250"/>
      <c r="S24" s="250"/>
      <c r="T24" s="250"/>
      <c r="U24" s="16"/>
    </row>
    <row r="25" spans="1:21" s="2" customFormat="1" x14ac:dyDescent="0.25">
      <c r="A25" s="78" t="s">
        <v>105</v>
      </c>
      <c r="B25" s="57"/>
      <c r="C25" s="52"/>
      <c r="D25" s="58"/>
      <c r="E25" s="57">
        <v>10</v>
      </c>
      <c r="F25" s="52">
        <v>10</v>
      </c>
      <c r="G25" s="52">
        <v>10</v>
      </c>
      <c r="H25" s="52"/>
      <c r="I25" s="58"/>
      <c r="J25" s="57"/>
      <c r="K25" s="52"/>
      <c r="L25" s="52"/>
      <c r="M25" s="52"/>
      <c r="N25" s="58"/>
      <c r="O25" s="96">
        <f t="shared" ref="O25:O26" si="5">SUM(E25:I25)</f>
        <v>30</v>
      </c>
      <c r="P25" s="96">
        <f t="shared" ref="P25:P26" si="6">SUM(J25:N25)</f>
        <v>0</v>
      </c>
      <c r="Q25" s="219"/>
      <c r="R25" s="250"/>
      <c r="S25" s="250"/>
      <c r="T25" s="250"/>
      <c r="U25" s="16"/>
    </row>
    <row r="26" spans="1:21" s="2" customFormat="1" x14ac:dyDescent="0.25">
      <c r="A26" s="78" t="s">
        <v>79</v>
      </c>
      <c r="B26" s="57"/>
      <c r="C26" s="52"/>
      <c r="D26" s="58"/>
      <c r="E26" s="57">
        <v>10</v>
      </c>
      <c r="F26" s="52">
        <v>10</v>
      </c>
      <c r="G26" s="52">
        <v>10</v>
      </c>
      <c r="H26" s="52"/>
      <c r="I26" s="58"/>
      <c r="J26" s="57"/>
      <c r="K26" s="52"/>
      <c r="L26" s="52"/>
      <c r="M26" s="52"/>
      <c r="N26" s="58"/>
      <c r="O26" s="96">
        <f t="shared" si="5"/>
        <v>30</v>
      </c>
      <c r="P26" s="96">
        <f t="shared" si="6"/>
        <v>0</v>
      </c>
      <c r="Q26" s="219"/>
      <c r="R26" s="250"/>
      <c r="S26" s="250"/>
      <c r="T26" s="250"/>
      <c r="U26" s="16"/>
    </row>
    <row r="27" spans="1:21" s="2" customFormat="1" x14ac:dyDescent="0.25">
      <c r="A27" s="86" t="s">
        <v>32</v>
      </c>
      <c r="B27" s="61"/>
      <c r="C27" s="60"/>
      <c r="D27" s="62"/>
      <c r="E27" s="61"/>
      <c r="F27" s="60"/>
      <c r="G27" s="60"/>
      <c r="H27" s="60"/>
      <c r="I27" s="62"/>
      <c r="J27" s="61"/>
      <c r="K27" s="60"/>
      <c r="L27" s="60"/>
      <c r="M27" s="60"/>
      <c r="N27" s="62"/>
      <c r="O27" s="80">
        <f>SUM(E27:I27)</f>
        <v>0</v>
      </c>
      <c r="P27" s="80">
        <f>SUM(J27:N27)</f>
        <v>0</v>
      </c>
      <c r="Q27" s="219"/>
      <c r="R27" s="250"/>
      <c r="S27" s="250"/>
      <c r="T27" s="250"/>
      <c r="U27" s="16"/>
    </row>
    <row r="28" spans="1:21" s="2" customFormat="1" x14ac:dyDescent="0.25">
      <c r="A28" s="78"/>
      <c r="B28" s="57"/>
      <c r="C28" s="52"/>
      <c r="D28" s="58"/>
      <c r="E28" s="57"/>
      <c r="F28" s="52"/>
      <c r="G28" s="52"/>
      <c r="H28" s="52"/>
      <c r="I28" s="58"/>
      <c r="J28" s="57"/>
      <c r="K28" s="52"/>
      <c r="L28" s="52"/>
      <c r="M28" s="52"/>
      <c r="N28" s="58"/>
      <c r="O28" s="77"/>
      <c r="P28" s="77"/>
      <c r="Q28" s="219"/>
      <c r="R28" s="250"/>
      <c r="S28" s="250"/>
      <c r="T28" s="250"/>
      <c r="U28" s="16"/>
    </row>
    <row r="29" spans="1:21" s="2" customFormat="1" x14ac:dyDescent="0.25">
      <c r="A29" s="160" t="s">
        <v>41</v>
      </c>
      <c r="B29" s="57"/>
      <c r="C29" s="52"/>
      <c r="D29" s="58"/>
      <c r="E29" s="57"/>
      <c r="F29" s="52"/>
      <c r="G29" s="52"/>
      <c r="H29" s="52"/>
      <c r="I29" s="58"/>
      <c r="J29" s="57"/>
      <c r="K29" s="52"/>
      <c r="L29" s="52"/>
      <c r="M29" s="52"/>
      <c r="N29" s="58"/>
      <c r="O29" s="96">
        <f t="shared" ref="O29:O32" si="7">SUM(E29:I29)</f>
        <v>0</v>
      </c>
      <c r="P29" s="96">
        <f t="shared" ref="P29:P32" si="8">SUM(J29:N29)</f>
        <v>0</v>
      </c>
      <c r="Q29" s="219"/>
      <c r="R29" s="250"/>
      <c r="S29" s="250"/>
      <c r="T29" s="250"/>
      <c r="U29" s="16"/>
    </row>
    <row r="30" spans="1:21" s="2" customFormat="1" x14ac:dyDescent="0.25">
      <c r="A30" s="160" t="s">
        <v>42</v>
      </c>
      <c r="B30" s="57"/>
      <c r="C30" s="52"/>
      <c r="D30" s="58"/>
      <c r="E30" s="57"/>
      <c r="F30" s="52"/>
      <c r="G30" s="52"/>
      <c r="H30" s="52"/>
      <c r="I30" s="58"/>
      <c r="J30" s="57"/>
      <c r="K30" s="52"/>
      <c r="L30" s="52"/>
      <c r="M30" s="52"/>
      <c r="N30" s="58"/>
      <c r="O30" s="96">
        <f t="shared" si="7"/>
        <v>0</v>
      </c>
      <c r="P30" s="96">
        <f t="shared" si="8"/>
        <v>0</v>
      </c>
      <c r="Q30" s="219"/>
      <c r="R30" s="250"/>
      <c r="S30" s="250"/>
      <c r="T30" s="250"/>
      <c r="U30" s="16"/>
    </row>
    <row r="31" spans="1:21" s="2" customFormat="1" x14ac:dyDescent="0.25">
      <c r="A31" s="160" t="s">
        <v>43</v>
      </c>
      <c r="B31" s="57"/>
      <c r="C31" s="52"/>
      <c r="D31" s="58"/>
      <c r="E31" s="57"/>
      <c r="F31" s="52"/>
      <c r="G31" s="52"/>
      <c r="H31" s="52"/>
      <c r="I31" s="58"/>
      <c r="J31" s="57"/>
      <c r="K31" s="52"/>
      <c r="L31" s="52"/>
      <c r="M31" s="52"/>
      <c r="N31" s="58"/>
      <c r="O31" s="96">
        <f t="shared" si="7"/>
        <v>0</v>
      </c>
      <c r="P31" s="96">
        <f t="shared" si="8"/>
        <v>0</v>
      </c>
      <c r="Q31" s="219"/>
      <c r="R31" s="250"/>
      <c r="S31" s="250"/>
      <c r="T31" s="250"/>
      <c r="U31" s="16"/>
    </row>
    <row r="32" spans="1:21" s="2" customFormat="1" x14ac:dyDescent="0.25">
      <c r="A32" s="182" t="s">
        <v>44</v>
      </c>
      <c r="B32" s="57"/>
      <c r="C32" s="52"/>
      <c r="D32" s="58"/>
      <c r="E32" s="57"/>
      <c r="F32" s="52"/>
      <c r="G32" s="52"/>
      <c r="H32" s="52"/>
      <c r="I32" s="58"/>
      <c r="J32" s="57"/>
      <c r="K32" s="52"/>
      <c r="L32" s="52"/>
      <c r="M32" s="52"/>
      <c r="N32" s="58"/>
      <c r="O32" s="77">
        <f t="shared" si="7"/>
        <v>0</v>
      </c>
      <c r="P32" s="77">
        <f t="shared" si="8"/>
        <v>0</v>
      </c>
      <c r="Q32" s="219"/>
      <c r="R32" s="16"/>
      <c r="S32" s="16"/>
      <c r="T32" s="16"/>
      <c r="U32" s="16"/>
    </row>
    <row r="33" spans="1:21" s="2" customFormat="1" x14ac:dyDescent="0.25">
      <c r="A33" s="89" t="s">
        <v>45</v>
      </c>
      <c r="B33" s="89">
        <f>B35+B34</f>
        <v>246</v>
      </c>
      <c r="C33" s="90">
        <f t="shared" ref="C33:N33" si="9">C35+C34</f>
        <v>166</v>
      </c>
      <c r="D33" s="91">
        <f t="shared" si="9"/>
        <v>221</v>
      </c>
      <c r="E33" s="89">
        <f t="shared" si="9"/>
        <v>126</v>
      </c>
      <c r="F33" s="90">
        <f t="shared" si="9"/>
        <v>44</v>
      </c>
      <c r="G33" s="90">
        <f t="shared" si="9"/>
        <v>60</v>
      </c>
      <c r="H33" s="90">
        <f t="shared" si="9"/>
        <v>60</v>
      </c>
      <c r="I33" s="91">
        <f t="shared" si="9"/>
        <v>60</v>
      </c>
      <c r="J33" s="90">
        <f t="shared" si="9"/>
        <v>60</v>
      </c>
      <c r="K33" s="90">
        <f t="shared" si="9"/>
        <v>60</v>
      </c>
      <c r="L33" s="90">
        <f t="shared" si="9"/>
        <v>60</v>
      </c>
      <c r="M33" s="90">
        <f t="shared" si="9"/>
        <v>60</v>
      </c>
      <c r="N33" s="91">
        <f t="shared" si="9"/>
        <v>60</v>
      </c>
      <c r="O33" s="92">
        <f>SUM(E33:I33)</f>
        <v>350</v>
      </c>
      <c r="P33" s="92">
        <f>SUM(J33:N33)</f>
        <v>300</v>
      </c>
      <c r="Q33" s="48"/>
    </row>
    <row r="34" spans="1:21" s="2" customFormat="1" x14ac:dyDescent="0.25">
      <c r="A34" s="78" t="s">
        <v>2</v>
      </c>
      <c r="B34" s="93">
        <f t="shared" ref="B34:D34" si="10">B15+B20+B25+B30</f>
        <v>246</v>
      </c>
      <c r="C34" s="94">
        <f t="shared" si="10"/>
        <v>166</v>
      </c>
      <c r="D34" s="95">
        <f t="shared" si="10"/>
        <v>221</v>
      </c>
      <c r="E34" s="94">
        <f t="shared" ref="E34:N34" si="11">E15+E20+E25+E26</f>
        <v>126</v>
      </c>
      <c r="F34" s="94">
        <f t="shared" si="11"/>
        <v>44</v>
      </c>
      <c r="G34" s="94">
        <f t="shared" si="11"/>
        <v>60</v>
      </c>
      <c r="H34" s="94">
        <f t="shared" si="11"/>
        <v>60</v>
      </c>
      <c r="I34" s="94">
        <f t="shared" si="11"/>
        <v>60</v>
      </c>
      <c r="J34" s="94">
        <f t="shared" si="11"/>
        <v>60</v>
      </c>
      <c r="K34" s="94">
        <f t="shared" si="11"/>
        <v>60</v>
      </c>
      <c r="L34" s="94">
        <f t="shared" si="11"/>
        <v>60</v>
      </c>
      <c r="M34" s="94">
        <f t="shared" si="11"/>
        <v>60</v>
      </c>
      <c r="N34" s="94">
        <f t="shared" si="11"/>
        <v>60</v>
      </c>
      <c r="O34" s="96">
        <f>SUM(E34:I34)</f>
        <v>350</v>
      </c>
      <c r="P34" s="96">
        <f>SUM(J34:N34)</f>
        <v>300</v>
      </c>
      <c r="Q34" s="97"/>
    </row>
    <row r="35" spans="1:21" s="2" customFormat="1" x14ac:dyDescent="0.25">
      <c r="A35" s="78" t="s">
        <v>1</v>
      </c>
      <c r="B35" s="98">
        <f t="shared" ref="B35:N35" si="12">B16+B21+B26+B31</f>
        <v>0</v>
      </c>
      <c r="C35" s="101">
        <f t="shared" si="12"/>
        <v>0</v>
      </c>
      <c r="D35" s="99">
        <f t="shared" si="12"/>
        <v>0</v>
      </c>
      <c r="E35" s="101">
        <v>0</v>
      </c>
      <c r="F35" s="101">
        <v>0</v>
      </c>
      <c r="G35" s="101">
        <v>0</v>
      </c>
      <c r="H35" s="101">
        <v>0</v>
      </c>
      <c r="I35" s="99">
        <v>0</v>
      </c>
      <c r="J35" s="101">
        <v>0</v>
      </c>
      <c r="K35" s="101">
        <f t="shared" si="12"/>
        <v>0</v>
      </c>
      <c r="L35" s="101">
        <f t="shared" si="12"/>
        <v>0</v>
      </c>
      <c r="M35" s="101">
        <f t="shared" si="12"/>
        <v>0</v>
      </c>
      <c r="N35" s="99">
        <f t="shared" si="12"/>
        <v>0</v>
      </c>
      <c r="O35" s="96">
        <f>SUM(E35:I35)</f>
        <v>0</v>
      </c>
      <c r="P35" s="96">
        <f>SUM(J35:N35)</f>
        <v>0</v>
      </c>
      <c r="Q35" s="97"/>
      <c r="S35" s="16"/>
      <c r="T35" s="16"/>
      <c r="U35" s="16"/>
    </row>
    <row r="36" spans="1:21" s="2" customFormat="1" x14ac:dyDescent="0.25">
      <c r="A36" s="88" t="s">
        <v>32</v>
      </c>
      <c r="B36" s="61">
        <f t="shared" ref="B36:N36" si="13">B17+B22+B27+B32</f>
        <v>0</v>
      </c>
      <c r="C36" s="60">
        <f t="shared" si="13"/>
        <v>0</v>
      </c>
      <c r="D36" s="62">
        <f t="shared" si="13"/>
        <v>0</v>
      </c>
      <c r="E36" s="60">
        <f t="shared" si="13"/>
        <v>0</v>
      </c>
      <c r="F36" s="60">
        <f t="shared" si="13"/>
        <v>0</v>
      </c>
      <c r="G36" s="60">
        <f t="shared" si="13"/>
        <v>0</v>
      </c>
      <c r="H36" s="60">
        <f t="shared" si="13"/>
        <v>0</v>
      </c>
      <c r="I36" s="60">
        <f t="shared" si="13"/>
        <v>0</v>
      </c>
      <c r="J36" s="60">
        <f t="shared" si="13"/>
        <v>0</v>
      </c>
      <c r="K36" s="60">
        <f t="shared" si="13"/>
        <v>0</v>
      </c>
      <c r="L36" s="60">
        <f t="shared" si="13"/>
        <v>0</v>
      </c>
      <c r="M36" s="60">
        <f t="shared" si="13"/>
        <v>0</v>
      </c>
      <c r="N36" s="62">
        <f t="shared" si="13"/>
        <v>0</v>
      </c>
      <c r="O36" s="80">
        <f>SUM(E36:I36)</f>
        <v>0</v>
      </c>
      <c r="P36" s="80">
        <f>SUM(J36:N36)</f>
        <v>0</v>
      </c>
      <c r="Q36" s="52"/>
    </row>
    <row r="37" spans="1:21" s="2" customFormat="1" x14ac:dyDescent="0.25">
      <c r="A37" s="89" t="s">
        <v>46</v>
      </c>
      <c r="B37" s="89">
        <f>B33-B36</f>
        <v>246</v>
      </c>
      <c r="C37" s="90">
        <f t="shared" ref="C37:N37" si="14">C33-C36</f>
        <v>166</v>
      </c>
      <c r="D37" s="91">
        <f t="shared" si="14"/>
        <v>221</v>
      </c>
      <c r="E37" s="89">
        <f t="shared" si="14"/>
        <v>126</v>
      </c>
      <c r="F37" s="90">
        <f t="shared" si="14"/>
        <v>44</v>
      </c>
      <c r="G37" s="90">
        <f t="shared" si="14"/>
        <v>60</v>
      </c>
      <c r="H37" s="90">
        <f t="shared" si="14"/>
        <v>60</v>
      </c>
      <c r="I37" s="91">
        <f t="shared" si="14"/>
        <v>60</v>
      </c>
      <c r="J37" s="90">
        <f t="shared" si="14"/>
        <v>60</v>
      </c>
      <c r="K37" s="90">
        <f t="shared" si="14"/>
        <v>60</v>
      </c>
      <c r="L37" s="90">
        <f t="shared" si="14"/>
        <v>60</v>
      </c>
      <c r="M37" s="90">
        <f t="shared" si="14"/>
        <v>60</v>
      </c>
      <c r="N37" s="91">
        <f t="shared" si="14"/>
        <v>60</v>
      </c>
      <c r="O37" s="100">
        <f>SUM(E37:I37)</f>
        <v>350</v>
      </c>
      <c r="P37" s="100">
        <f>SUM(J37:N37)</f>
        <v>300</v>
      </c>
      <c r="Q37" s="48"/>
    </row>
    <row r="38" spans="1:21" s="2" customFormat="1" x14ac:dyDescent="0.25">
      <c r="A38" s="48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</row>
    <row r="39" spans="1:21" s="2" customFormat="1" x14ac:dyDescent="0.25">
      <c r="A39" s="48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</row>
    <row r="40" spans="1:21" s="2" customFormat="1" x14ac:dyDescent="0.25">
      <c r="A40" s="48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</row>
  </sheetData>
  <pageMargins left="0.27559055118110237" right="0.23622047244094491" top="0.74803149606299213" bottom="0.74803149606299213" header="0.19685039370078741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8F521-E967-44A5-A262-24047674B526}">
  <dimension ref="A1:Q41"/>
  <sheetViews>
    <sheetView topLeftCell="A32" zoomScale="70" zoomScaleNormal="70" workbookViewId="0"/>
  </sheetViews>
  <sheetFormatPr defaultRowHeight="15" x14ac:dyDescent="0.25"/>
  <cols>
    <col min="1" max="1" width="43.85546875" customWidth="1"/>
    <col min="2" max="2" width="9.42578125" bestFit="1" customWidth="1"/>
    <col min="3" max="3" width="9.140625" customWidth="1"/>
    <col min="4" max="4" width="10.42578125" bestFit="1" customWidth="1"/>
    <col min="5" max="8" width="9.140625" customWidth="1"/>
    <col min="10" max="10" width="10.7109375" customWidth="1"/>
    <col min="11" max="11" width="11.85546875" customWidth="1"/>
  </cols>
  <sheetData>
    <row r="1" spans="1:17" ht="26.25" x14ac:dyDescent="0.25">
      <c r="A1" s="24" t="s">
        <v>116</v>
      </c>
      <c r="B1" s="2"/>
      <c r="C1" s="4" t="s">
        <v>107</v>
      </c>
      <c r="D1" s="25">
        <v>1.1038128906249998</v>
      </c>
      <c r="E1" s="25">
        <v>1.1314082128906247</v>
      </c>
      <c r="F1" s="25"/>
      <c r="G1" s="25"/>
      <c r="H1" s="25"/>
    </row>
    <row r="2" spans="1:17" ht="18.75" x14ac:dyDescent="0.3">
      <c r="A2" s="26" t="s">
        <v>5</v>
      </c>
    </row>
    <row r="3" spans="1:17" x14ac:dyDescent="0.25">
      <c r="A3" s="6"/>
    </row>
    <row r="4" spans="1:17" ht="15.75" thickBot="1" x14ac:dyDescent="0.3"/>
    <row r="5" spans="1:17" ht="15.75" thickBot="1" x14ac:dyDescent="0.3">
      <c r="A5" s="243" t="s">
        <v>51</v>
      </c>
      <c r="B5" s="108"/>
      <c r="C5" s="109"/>
      <c r="D5" s="110" t="s">
        <v>52</v>
      </c>
      <c r="E5" s="110" t="s">
        <v>7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15.75" thickBot="1" x14ac:dyDescent="0.3">
      <c r="A6" s="244"/>
      <c r="B6" s="113" t="s">
        <v>8</v>
      </c>
      <c r="C6" s="114" t="s">
        <v>66</v>
      </c>
      <c r="D6" s="115">
        <v>2023</v>
      </c>
      <c r="E6" s="116">
        <v>2024</v>
      </c>
      <c r="F6" s="117">
        <v>2025</v>
      </c>
      <c r="G6" s="116">
        <v>2026</v>
      </c>
      <c r="H6" s="116">
        <v>2027</v>
      </c>
      <c r="I6" s="116">
        <v>2028</v>
      </c>
      <c r="J6" s="118">
        <v>2029</v>
      </c>
      <c r="K6" s="116">
        <v>2030</v>
      </c>
      <c r="L6" s="116">
        <v>2031</v>
      </c>
      <c r="M6" s="116">
        <v>2032</v>
      </c>
      <c r="N6" s="116">
        <v>2033</v>
      </c>
      <c r="O6" s="119">
        <v>2034</v>
      </c>
      <c r="P6" s="120" t="s">
        <v>38</v>
      </c>
      <c r="Q6" s="121" t="s">
        <v>39</v>
      </c>
    </row>
    <row r="7" spans="1:17" ht="15.75" thickBot="1" x14ac:dyDescent="0.3">
      <c r="A7" s="122"/>
      <c r="B7" s="123"/>
      <c r="C7" s="113"/>
      <c r="D7" s="115"/>
      <c r="E7" s="116"/>
      <c r="F7" s="117"/>
      <c r="G7" s="116"/>
      <c r="H7" s="116"/>
      <c r="I7" s="116"/>
      <c r="J7" s="118"/>
      <c r="K7" s="116"/>
      <c r="L7" s="116"/>
      <c r="M7" s="116"/>
      <c r="N7" s="116"/>
      <c r="O7" s="119"/>
      <c r="P7" s="124"/>
      <c r="Q7" s="125"/>
    </row>
    <row r="8" spans="1:17" x14ac:dyDescent="0.25">
      <c r="A8" s="245"/>
      <c r="B8" s="258" t="s">
        <v>89</v>
      </c>
      <c r="C8" s="127"/>
      <c r="D8" s="128"/>
      <c r="E8" s="129"/>
      <c r="F8" s="130"/>
      <c r="G8" s="129"/>
      <c r="H8" s="129"/>
      <c r="I8" s="129"/>
      <c r="J8" s="131"/>
      <c r="K8" s="129"/>
      <c r="L8" s="129"/>
      <c r="M8" s="129"/>
      <c r="N8" s="129"/>
      <c r="O8" s="132"/>
      <c r="P8" s="235">
        <f>SUM(F8:J8)</f>
        <v>0</v>
      </c>
      <c r="Q8" s="236">
        <f>SUM(K8:O8)</f>
        <v>0</v>
      </c>
    </row>
    <row r="9" spans="1:17" x14ac:dyDescent="0.25">
      <c r="A9" s="126" t="s">
        <v>90</v>
      </c>
      <c r="B9" s="259"/>
      <c r="C9" s="127">
        <v>1</v>
      </c>
      <c r="D9" s="222">
        <v>-220</v>
      </c>
      <c r="E9" s="223">
        <v>-244.966757</v>
      </c>
      <c r="F9" s="224">
        <v>-184.720056</v>
      </c>
      <c r="G9" s="225">
        <v>-87.342305999999994</v>
      </c>
      <c r="H9" s="225"/>
      <c r="I9" s="225"/>
      <c r="J9" s="225"/>
      <c r="K9" s="224"/>
      <c r="L9" s="225"/>
      <c r="M9" s="225"/>
      <c r="N9" s="225"/>
      <c r="O9" s="225"/>
      <c r="P9" s="237">
        <f t="shared" ref="P9:P36" si="0">SUM(F9:J9)</f>
        <v>-272.06236200000001</v>
      </c>
      <c r="Q9" s="238">
        <f t="shared" ref="Q9:Q36" si="1">SUM(K9:O9)</f>
        <v>0</v>
      </c>
    </row>
    <row r="10" spans="1:17" ht="15.75" thickBot="1" x14ac:dyDescent="0.3">
      <c r="A10" s="137"/>
      <c r="B10" s="259"/>
      <c r="C10" s="138"/>
      <c r="D10" s="139"/>
      <c r="E10" s="226"/>
      <c r="F10" s="140"/>
      <c r="G10" s="226"/>
      <c r="H10" s="226"/>
      <c r="I10" s="226"/>
      <c r="J10" s="141"/>
      <c r="K10" s="226"/>
      <c r="L10" s="226"/>
      <c r="M10" s="226"/>
      <c r="N10" s="226"/>
      <c r="O10" s="142"/>
      <c r="P10" s="239">
        <f t="shared" si="0"/>
        <v>0</v>
      </c>
      <c r="Q10" s="240">
        <f t="shared" si="1"/>
        <v>0</v>
      </c>
    </row>
    <row r="11" spans="1:17" x14ac:dyDescent="0.25">
      <c r="A11" s="126"/>
      <c r="B11" s="258" t="s">
        <v>91</v>
      </c>
      <c r="C11" s="143"/>
      <c r="D11" s="144"/>
      <c r="E11" s="145"/>
      <c r="F11" s="146"/>
      <c r="G11" s="145"/>
      <c r="H11" s="145"/>
      <c r="I11" s="145"/>
      <c r="J11" s="147"/>
      <c r="K11" s="145"/>
      <c r="L11" s="145"/>
      <c r="M11" s="145"/>
      <c r="N11" s="145"/>
      <c r="O11" s="148"/>
      <c r="P11" s="237">
        <f t="shared" si="0"/>
        <v>0</v>
      </c>
      <c r="Q11" s="238">
        <f t="shared" si="1"/>
        <v>0</v>
      </c>
    </row>
    <row r="12" spans="1:17" x14ac:dyDescent="0.25">
      <c r="A12" s="126" t="s">
        <v>92</v>
      </c>
      <c r="B12" s="259"/>
      <c r="C12" s="127">
        <v>2</v>
      </c>
      <c r="D12" s="133">
        <v>-7</v>
      </c>
      <c r="E12" s="224">
        <v>-39</v>
      </c>
      <c r="F12" s="224">
        <v>-72</v>
      </c>
      <c r="G12" s="225">
        <v>-46</v>
      </c>
      <c r="H12" s="225">
        <v>-30</v>
      </c>
      <c r="I12" s="225">
        <v>-90</v>
      </c>
      <c r="J12" s="225">
        <v>-140</v>
      </c>
      <c r="K12" s="224"/>
      <c r="L12" s="225"/>
      <c r="M12" s="225"/>
      <c r="N12" s="225"/>
      <c r="O12" s="225"/>
      <c r="P12" s="237">
        <f t="shared" si="0"/>
        <v>-378</v>
      </c>
      <c r="Q12" s="238">
        <f t="shared" si="1"/>
        <v>0</v>
      </c>
    </row>
    <row r="13" spans="1:17" ht="15.75" thickBot="1" x14ac:dyDescent="0.3">
      <c r="A13" s="137"/>
      <c r="B13" s="260"/>
      <c r="C13" s="149"/>
      <c r="D13" s="150"/>
      <c r="E13" s="151"/>
      <c r="F13" s="152"/>
      <c r="G13" s="151"/>
      <c r="H13" s="151"/>
      <c r="I13" s="151"/>
      <c r="J13" s="153"/>
      <c r="K13" s="151"/>
      <c r="L13" s="151"/>
      <c r="M13" s="151"/>
      <c r="N13" s="151"/>
      <c r="O13" s="154"/>
      <c r="P13" s="237">
        <f t="shared" si="0"/>
        <v>0</v>
      </c>
      <c r="Q13" s="238">
        <f t="shared" si="1"/>
        <v>0</v>
      </c>
    </row>
    <row r="14" spans="1:17" x14ac:dyDescent="0.25">
      <c r="A14" s="126"/>
      <c r="B14" s="227"/>
      <c r="C14" s="143"/>
      <c r="D14" s="128"/>
      <c r="E14" s="129"/>
      <c r="F14" s="130"/>
      <c r="G14" s="129"/>
      <c r="H14" s="129"/>
      <c r="I14" s="129"/>
      <c r="J14" s="131"/>
      <c r="K14" s="129"/>
      <c r="L14" s="129"/>
      <c r="M14" s="129"/>
      <c r="N14" s="129"/>
      <c r="O14" s="132"/>
      <c r="P14" s="235">
        <f t="shared" si="0"/>
        <v>0</v>
      </c>
      <c r="Q14" s="236">
        <f t="shared" si="1"/>
        <v>0</v>
      </c>
    </row>
    <row r="15" spans="1:17" x14ac:dyDescent="0.25">
      <c r="A15" s="126" t="s">
        <v>93</v>
      </c>
      <c r="B15" s="227" t="s">
        <v>91</v>
      </c>
      <c r="C15" s="127">
        <v>2</v>
      </c>
      <c r="D15" s="222">
        <v>-76.31</v>
      </c>
      <c r="E15" s="224">
        <v>-94.85</v>
      </c>
      <c r="F15" s="224">
        <v>-26.5</v>
      </c>
      <c r="G15" s="225">
        <v>-32</v>
      </c>
      <c r="H15" s="225">
        <v>-31</v>
      </c>
      <c r="I15" s="225">
        <v>-17</v>
      </c>
      <c r="J15" s="225"/>
      <c r="K15" s="224"/>
      <c r="L15" s="225"/>
      <c r="M15" s="225"/>
      <c r="N15" s="225"/>
      <c r="O15" s="225"/>
      <c r="P15" s="237">
        <f t="shared" si="0"/>
        <v>-106.5</v>
      </c>
      <c r="Q15" s="238">
        <f t="shared" si="1"/>
        <v>0</v>
      </c>
    </row>
    <row r="16" spans="1:17" ht="15.75" thickBot="1" x14ac:dyDescent="0.3">
      <c r="A16" s="137"/>
      <c r="B16" s="227"/>
      <c r="C16" s="149"/>
      <c r="D16" s="150"/>
      <c r="E16" s="151"/>
      <c r="F16" s="152"/>
      <c r="G16" s="151"/>
      <c r="H16" s="151"/>
      <c r="I16" s="151"/>
      <c r="J16" s="153"/>
      <c r="K16" s="151"/>
      <c r="L16" s="151"/>
      <c r="M16" s="151"/>
      <c r="N16" s="151"/>
      <c r="O16" s="154"/>
      <c r="P16" s="239">
        <f t="shared" si="0"/>
        <v>0</v>
      </c>
      <c r="Q16" s="240">
        <f t="shared" si="1"/>
        <v>0</v>
      </c>
    </row>
    <row r="17" spans="1:17" x14ac:dyDescent="0.25">
      <c r="A17" s="245"/>
      <c r="B17" s="255"/>
      <c r="C17" s="143"/>
      <c r="D17" s="128"/>
      <c r="E17" s="129"/>
      <c r="F17" s="130"/>
      <c r="G17" s="129"/>
      <c r="H17" s="129"/>
      <c r="I17" s="129"/>
      <c r="J17" s="131"/>
      <c r="K17" s="129"/>
      <c r="L17" s="129"/>
      <c r="M17" s="129"/>
      <c r="N17" s="129"/>
      <c r="O17" s="132"/>
      <c r="P17" s="237">
        <f t="shared" si="0"/>
        <v>0</v>
      </c>
      <c r="Q17" s="238">
        <f t="shared" si="1"/>
        <v>0</v>
      </c>
    </row>
    <row r="18" spans="1:17" x14ac:dyDescent="0.25">
      <c r="A18" s="126" t="s">
        <v>94</v>
      </c>
      <c r="B18" s="256"/>
      <c r="C18" s="127">
        <v>1</v>
      </c>
      <c r="D18" s="133">
        <v>-1</v>
      </c>
      <c r="E18" s="224">
        <v>-10</v>
      </c>
      <c r="F18" s="224">
        <v>-40</v>
      </c>
      <c r="G18" s="225">
        <v>-50</v>
      </c>
      <c r="H18" s="225">
        <v>-50</v>
      </c>
      <c r="I18" s="225">
        <v>-150</v>
      </c>
      <c r="J18" s="225">
        <v>-150</v>
      </c>
      <c r="K18" s="224">
        <v>-150</v>
      </c>
      <c r="L18" s="225">
        <v>-50</v>
      </c>
      <c r="M18" s="225">
        <v>-50</v>
      </c>
      <c r="N18" s="225">
        <v>-50</v>
      </c>
      <c r="O18" s="225"/>
      <c r="P18" s="237">
        <f t="shared" si="0"/>
        <v>-440</v>
      </c>
      <c r="Q18" s="238">
        <f t="shared" si="1"/>
        <v>-300</v>
      </c>
    </row>
    <row r="19" spans="1:17" ht="15.75" thickBot="1" x14ac:dyDescent="0.3">
      <c r="A19" s="137"/>
      <c r="B19" s="257"/>
      <c r="C19" s="149"/>
      <c r="D19" s="150"/>
      <c r="E19" s="151"/>
      <c r="F19" s="152"/>
      <c r="G19" s="151"/>
      <c r="H19" s="151"/>
      <c r="I19" s="151"/>
      <c r="J19" s="153"/>
      <c r="K19" s="151"/>
      <c r="L19" s="151"/>
      <c r="M19" s="151"/>
      <c r="N19" s="151"/>
      <c r="O19" s="154"/>
      <c r="P19" s="237">
        <f t="shared" si="0"/>
        <v>0</v>
      </c>
      <c r="Q19" s="238">
        <f t="shared" si="1"/>
        <v>0</v>
      </c>
    </row>
    <row r="20" spans="1:17" x14ac:dyDescent="0.25">
      <c r="A20" s="126"/>
      <c r="B20" s="255"/>
      <c r="C20" s="143"/>
      <c r="D20" s="128"/>
      <c r="E20" s="129"/>
      <c r="F20" s="130"/>
      <c r="G20" s="129"/>
      <c r="H20" s="129"/>
      <c r="I20" s="129"/>
      <c r="J20" s="131"/>
      <c r="K20" s="129"/>
      <c r="L20" s="129"/>
      <c r="M20" s="129"/>
      <c r="N20" s="129"/>
      <c r="O20" s="132"/>
      <c r="P20" s="235">
        <f t="shared" si="0"/>
        <v>0</v>
      </c>
      <c r="Q20" s="236">
        <f t="shared" si="1"/>
        <v>0</v>
      </c>
    </row>
    <row r="21" spans="1:17" x14ac:dyDescent="0.25">
      <c r="A21" s="126" t="s">
        <v>95</v>
      </c>
      <c r="B21" s="256"/>
      <c r="C21" s="127">
        <v>2</v>
      </c>
      <c r="D21" s="222">
        <v>-0.2</v>
      </c>
      <c r="E21" s="224">
        <v>-7.5</v>
      </c>
      <c r="F21" s="224">
        <v>-7.5</v>
      </c>
      <c r="G21" s="225">
        <v>-200</v>
      </c>
      <c r="H21" s="225">
        <v>-140</v>
      </c>
      <c r="I21" s="225">
        <v>-140</v>
      </c>
      <c r="J21" s="225">
        <v>-65</v>
      </c>
      <c r="K21" s="224">
        <v>-80</v>
      </c>
      <c r="L21" s="225">
        <v>-10</v>
      </c>
      <c r="M21" s="225"/>
      <c r="N21" s="225"/>
      <c r="O21" s="225"/>
      <c r="P21" s="237">
        <f t="shared" si="0"/>
        <v>-552.5</v>
      </c>
      <c r="Q21" s="238">
        <f t="shared" si="1"/>
        <v>-90</v>
      </c>
    </row>
    <row r="22" spans="1:17" ht="15.75" thickBot="1" x14ac:dyDescent="0.3">
      <c r="A22" s="137"/>
      <c r="B22" s="257"/>
      <c r="C22" s="149"/>
      <c r="D22" s="150"/>
      <c r="E22" s="151"/>
      <c r="F22" s="152"/>
      <c r="G22" s="151"/>
      <c r="H22" s="151"/>
      <c r="I22" s="151"/>
      <c r="J22" s="153"/>
      <c r="K22" s="151"/>
      <c r="L22" s="151"/>
      <c r="M22" s="151"/>
      <c r="N22" s="151"/>
      <c r="O22" s="154"/>
      <c r="P22" s="239">
        <f t="shared" si="0"/>
        <v>0</v>
      </c>
      <c r="Q22" s="240">
        <f t="shared" si="1"/>
        <v>0</v>
      </c>
    </row>
    <row r="23" spans="1:17" x14ac:dyDescent="0.25">
      <c r="A23" s="246"/>
      <c r="B23" s="220"/>
      <c r="C23" s="138"/>
      <c r="D23" s="139"/>
      <c r="E23" s="226"/>
      <c r="F23" s="140"/>
      <c r="G23" s="226"/>
      <c r="H23" s="226"/>
      <c r="I23" s="226"/>
      <c r="J23" s="141"/>
      <c r="K23" s="226"/>
      <c r="L23" s="226"/>
      <c r="M23" s="226"/>
      <c r="N23" s="226"/>
      <c r="O23" s="142"/>
      <c r="P23" s="235">
        <f t="shared" ref="P23:P34" si="2">SUM(F23:J23)</f>
        <v>0</v>
      </c>
      <c r="Q23" s="236">
        <f t="shared" ref="Q23:Q34" si="3">SUM(K23:O23)</f>
        <v>0</v>
      </c>
    </row>
    <row r="24" spans="1:17" x14ac:dyDescent="0.25">
      <c r="A24" s="126" t="s">
        <v>96</v>
      </c>
      <c r="B24" s="220"/>
      <c r="C24" s="138">
        <v>2</v>
      </c>
      <c r="D24" s="139">
        <v>-2</v>
      </c>
      <c r="E24" s="229">
        <v>-6</v>
      </c>
      <c r="F24" s="225">
        <v>-6</v>
      </c>
      <c r="G24" s="225">
        <v>-65</v>
      </c>
      <c r="H24" s="225">
        <v>-65</v>
      </c>
      <c r="I24" s="225">
        <v>-65</v>
      </c>
      <c r="J24" s="230"/>
      <c r="K24" s="231"/>
      <c r="L24" s="226"/>
      <c r="M24" s="226"/>
      <c r="N24" s="226"/>
      <c r="O24" s="142"/>
      <c r="P24" s="237">
        <f t="shared" si="2"/>
        <v>-201</v>
      </c>
      <c r="Q24" s="238">
        <f t="shared" si="3"/>
        <v>0</v>
      </c>
    </row>
    <row r="25" spans="1:17" ht="15.75" thickBot="1" x14ac:dyDescent="0.3">
      <c r="A25" s="137"/>
      <c r="B25" s="220"/>
      <c r="C25" s="138"/>
      <c r="D25" s="139"/>
      <c r="E25" s="226"/>
      <c r="F25" s="140"/>
      <c r="G25" s="226"/>
      <c r="H25" s="226"/>
      <c r="I25" s="226"/>
      <c r="J25" s="141"/>
      <c r="K25" s="226"/>
      <c r="L25" s="226"/>
      <c r="M25" s="226"/>
      <c r="N25" s="226"/>
      <c r="O25" s="142"/>
      <c r="P25" s="239">
        <f t="shared" si="2"/>
        <v>0</v>
      </c>
      <c r="Q25" s="240">
        <f t="shared" si="3"/>
        <v>0</v>
      </c>
    </row>
    <row r="26" spans="1:17" x14ac:dyDescent="0.25">
      <c r="A26" s="245"/>
      <c r="B26" s="255"/>
      <c r="C26" s="143"/>
      <c r="D26" s="128"/>
      <c r="E26" s="129"/>
      <c r="F26" s="130"/>
      <c r="G26" s="129"/>
      <c r="H26" s="129"/>
      <c r="I26" s="129"/>
      <c r="J26" s="131"/>
      <c r="K26" s="129"/>
      <c r="L26" s="129"/>
      <c r="M26" s="129"/>
      <c r="N26" s="129"/>
      <c r="O26" s="132"/>
      <c r="P26" s="235">
        <f t="shared" si="2"/>
        <v>0</v>
      </c>
      <c r="Q26" s="236">
        <f t="shared" si="3"/>
        <v>0</v>
      </c>
    </row>
    <row r="27" spans="1:17" x14ac:dyDescent="0.25">
      <c r="A27" s="126" t="s">
        <v>97</v>
      </c>
      <c r="B27" s="256"/>
      <c r="C27" s="127">
        <v>2</v>
      </c>
      <c r="D27" s="222">
        <v>-0.01</v>
      </c>
      <c r="E27" s="224">
        <v>0</v>
      </c>
      <c r="F27" s="224">
        <v>-0.98699999999999999</v>
      </c>
      <c r="G27" s="225">
        <v>-4.45</v>
      </c>
      <c r="H27" s="225">
        <v>-4.45</v>
      </c>
      <c r="I27" s="225">
        <v>-4.47</v>
      </c>
      <c r="J27" s="225">
        <v>-7.39</v>
      </c>
      <c r="K27" s="224">
        <v>-18</v>
      </c>
      <c r="L27" s="225">
        <v>-27.02</v>
      </c>
      <c r="M27" s="225">
        <v>-37.08</v>
      </c>
      <c r="N27" s="225">
        <v>-121.2</v>
      </c>
      <c r="O27" s="225">
        <v>-22.16</v>
      </c>
      <c r="P27" s="237">
        <f t="shared" si="2"/>
        <v>-21.747</v>
      </c>
      <c r="Q27" s="238">
        <f t="shared" si="3"/>
        <v>-225.46</v>
      </c>
    </row>
    <row r="28" spans="1:17" ht="15.75" thickBot="1" x14ac:dyDescent="0.3">
      <c r="A28" s="137"/>
      <c r="B28" s="257"/>
      <c r="C28" s="149"/>
      <c r="D28" s="150"/>
      <c r="E28" s="151"/>
      <c r="F28" s="152"/>
      <c r="G28" s="151"/>
      <c r="H28" s="151"/>
      <c r="I28" s="151"/>
      <c r="J28" s="153"/>
      <c r="K28" s="151"/>
      <c r="L28" s="151"/>
      <c r="M28" s="151"/>
      <c r="N28" s="151"/>
      <c r="O28" s="154"/>
      <c r="P28" s="239">
        <f t="shared" si="2"/>
        <v>0</v>
      </c>
      <c r="Q28" s="240">
        <f t="shared" si="3"/>
        <v>0</v>
      </c>
    </row>
    <row r="29" spans="1:17" x14ac:dyDescent="0.25">
      <c r="A29" s="245"/>
      <c r="B29" s="220"/>
      <c r="C29" s="138"/>
      <c r="D29" s="139"/>
      <c r="E29" s="226"/>
      <c r="F29" s="140"/>
      <c r="G29" s="226"/>
      <c r="H29" s="226"/>
      <c r="I29" s="226"/>
      <c r="J29" s="141"/>
      <c r="K29" s="226"/>
      <c r="L29" s="226"/>
      <c r="M29" s="226"/>
      <c r="N29" s="226"/>
      <c r="O29" s="142"/>
      <c r="P29" s="235">
        <f t="shared" si="2"/>
        <v>0</v>
      </c>
      <c r="Q29" s="236">
        <f t="shared" si="3"/>
        <v>0</v>
      </c>
    </row>
    <row r="30" spans="1:17" x14ac:dyDescent="0.25">
      <c r="A30" s="126" t="s">
        <v>98</v>
      </c>
      <c r="B30" s="220"/>
      <c r="C30" s="138">
        <v>2</v>
      </c>
      <c r="D30" s="232">
        <v>-0.01</v>
      </c>
      <c r="E30" s="233">
        <v>0</v>
      </c>
      <c r="F30" s="233">
        <v>-3.0750000000000002</v>
      </c>
      <c r="G30" s="223">
        <v>-4.22</v>
      </c>
      <c r="H30" s="223">
        <v>-8.3000000000000007</v>
      </c>
      <c r="I30" s="223">
        <v>-8.3000000000000007</v>
      </c>
      <c r="J30" s="223">
        <v>-11.5</v>
      </c>
      <c r="K30" s="233">
        <v>-144.6</v>
      </c>
      <c r="L30" s="223">
        <v>-266.64999999999998</v>
      </c>
      <c r="M30" s="223">
        <v>-291.69</v>
      </c>
      <c r="N30" s="223">
        <v>-241.73</v>
      </c>
      <c r="O30" s="223">
        <v>-211.78</v>
      </c>
      <c r="P30" s="237">
        <f t="shared" si="2"/>
        <v>-35.395000000000003</v>
      </c>
      <c r="Q30" s="238">
        <f t="shared" si="3"/>
        <v>-1156.45</v>
      </c>
    </row>
    <row r="31" spans="1:17" ht="15.75" thickBot="1" x14ac:dyDescent="0.3">
      <c r="A31" s="137"/>
      <c r="B31" s="220"/>
      <c r="C31" s="138"/>
      <c r="D31" s="139"/>
      <c r="E31" s="226"/>
      <c r="F31" s="140"/>
      <c r="G31" s="226"/>
      <c r="H31" s="226"/>
      <c r="I31" s="226"/>
      <c r="J31" s="141"/>
      <c r="K31" s="226"/>
      <c r="L31" s="226"/>
      <c r="M31" s="226"/>
      <c r="N31" s="226"/>
      <c r="O31" s="142"/>
      <c r="P31" s="239">
        <f t="shared" si="2"/>
        <v>0</v>
      </c>
      <c r="Q31" s="240">
        <f t="shared" si="3"/>
        <v>0</v>
      </c>
    </row>
    <row r="32" spans="1:17" x14ac:dyDescent="0.25">
      <c r="A32" s="126"/>
      <c r="B32" s="255"/>
      <c r="C32" s="143"/>
      <c r="D32" s="128"/>
      <c r="E32" s="129"/>
      <c r="F32" s="130"/>
      <c r="G32" s="129"/>
      <c r="H32" s="129"/>
      <c r="I32" s="129"/>
      <c r="J32" s="131"/>
      <c r="K32" s="129"/>
      <c r="L32" s="129"/>
      <c r="M32" s="129"/>
      <c r="N32" s="129"/>
      <c r="O32" s="132"/>
      <c r="P32" s="235">
        <f t="shared" si="2"/>
        <v>0</v>
      </c>
      <c r="Q32" s="236">
        <f t="shared" si="3"/>
        <v>0</v>
      </c>
    </row>
    <row r="33" spans="1:17" x14ac:dyDescent="0.25">
      <c r="A33" s="126" t="s">
        <v>99</v>
      </c>
      <c r="B33" s="256"/>
      <c r="C33" s="127">
        <v>2</v>
      </c>
      <c r="D33" s="222">
        <v>-4.3</v>
      </c>
      <c r="E33" s="233">
        <v>-5</v>
      </c>
      <c r="F33" s="233">
        <v>-38.5</v>
      </c>
      <c r="G33" s="223">
        <v>-60.5</v>
      </c>
      <c r="H33" s="223">
        <v>-75.5</v>
      </c>
      <c r="I33" s="223">
        <v>-60</v>
      </c>
      <c r="J33" s="234">
        <v>-30</v>
      </c>
      <c r="K33" s="228">
        <v>-20</v>
      </c>
      <c r="L33" s="228"/>
      <c r="M33" s="228"/>
      <c r="N33" s="228"/>
      <c r="O33" s="135"/>
      <c r="P33" s="237">
        <f t="shared" si="2"/>
        <v>-264.5</v>
      </c>
      <c r="Q33" s="238">
        <f t="shared" si="3"/>
        <v>-20</v>
      </c>
    </row>
    <row r="34" spans="1:17" ht="15.75" thickBot="1" x14ac:dyDescent="0.3">
      <c r="A34" s="137"/>
      <c r="B34" s="257"/>
      <c r="C34" s="149"/>
      <c r="D34" s="150"/>
      <c r="E34" s="151"/>
      <c r="F34" s="152"/>
      <c r="G34" s="151"/>
      <c r="H34" s="151"/>
      <c r="I34" s="151"/>
      <c r="J34" s="153"/>
      <c r="K34" s="151"/>
      <c r="L34" s="151"/>
      <c r="M34" s="151"/>
      <c r="N34" s="151"/>
      <c r="O34" s="154"/>
      <c r="P34" s="239">
        <f t="shared" si="2"/>
        <v>0</v>
      </c>
      <c r="Q34" s="240">
        <f t="shared" si="3"/>
        <v>0</v>
      </c>
    </row>
    <row r="35" spans="1:17" x14ac:dyDescent="0.25">
      <c r="A35" s="126"/>
      <c r="B35" s="255" t="s">
        <v>91</v>
      </c>
      <c r="C35" s="143"/>
      <c r="D35" s="128"/>
      <c r="E35" s="129"/>
      <c r="F35" s="130"/>
      <c r="G35" s="129"/>
      <c r="H35" s="129"/>
      <c r="I35" s="129"/>
      <c r="J35" s="131"/>
      <c r="K35" s="129"/>
      <c r="L35" s="129"/>
      <c r="M35" s="129"/>
      <c r="N35" s="129"/>
      <c r="O35" s="132"/>
      <c r="P35" s="237">
        <f t="shared" si="0"/>
        <v>0</v>
      </c>
      <c r="Q35" s="238">
        <f t="shared" si="1"/>
        <v>0</v>
      </c>
    </row>
    <row r="36" spans="1:17" x14ac:dyDescent="0.25">
      <c r="A36" s="126" t="s">
        <v>100</v>
      </c>
      <c r="B36" s="256"/>
      <c r="C36" s="127">
        <v>2</v>
      </c>
      <c r="D36" s="222">
        <v>-1.7</v>
      </c>
      <c r="E36" s="224">
        <v>-3</v>
      </c>
      <c r="F36" s="224">
        <v>-20</v>
      </c>
      <c r="G36" s="225">
        <v>-60</v>
      </c>
      <c r="H36" s="225">
        <v>-60</v>
      </c>
      <c r="I36" s="228"/>
      <c r="J36" s="134"/>
      <c r="K36" s="228"/>
      <c r="L36" s="228"/>
      <c r="M36" s="228"/>
      <c r="N36" s="228"/>
      <c r="O36" s="135"/>
      <c r="P36" s="237">
        <f t="shared" si="0"/>
        <v>-140</v>
      </c>
      <c r="Q36" s="238">
        <f t="shared" si="1"/>
        <v>0</v>
      </c>
    </row>
    <row r="37" spans="1:17" ht="15.75" thickBot="1" x14ac:dyDescent="0.3">
      <c r="A37" s="137"/>
      <c r="B37" s="257"/>
      <c r="C37" s="149"/>
      <c r="D37" s="150"/>
      <c r="E37" s="151"/>
      <c r="F37" s="152"/>
      <c r="G37" s="151"/>
      <c r="H37" s="151"/>
      <c r="I37" s="151"/>
      <c r="J37" s="153"/>
      <c r="K37" s="151"/>
      <c r="L37" s="151"/>
      <c r="M37" s="151"/>
      <c r="N37" s="151"/>
      <c r="O37" s="154"/>
      <c r="P37" s="241">
        <v>0</v>
      </c>
      <c r="Q37" s="242">
        <v>0</v>
      </c>
    </row>
    <row r="39" spans="1:17" x14ac:dyDescent="0.25">
      <c r="A39" s="52" t="s">
        <v>53</v>
      </c>
    </row>
    <row r="40" spans="1:17" x14ac:dyDescent="0.25">
      <c r="A40" s="52"/>
    </row>
    <row r="41" spans="1:17" x14ac:dyDescent="0.25">
      <c r="A41" t="s">
        <v>65</v>
      </c>
    </row>
  </sheetData>
  <mergeCells count="7">
    <mergeCell ref="B35:B37"/>
    <mergeCell ref="B8:B10"/>
    <mergeCell ref="B11:B13"/>
    <mergeCell ref="B17:B19"/>
    <mergeCell ref="B20:B22"/>
    <mergeCell ref="B26:B28"/>
    <mergeCell ref="B32:B34"/>
  </mergeCells>
  <pageMargins left="0.35433070866141736" right="0.31496062992125984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1C9-9F53-4A67-9A5D-6350FEC9DA07}">
  <dimension ref="A1:AK166"/>
  <sheetViews>
    <sheetView zoomScale="80" zoomScaleNormal="80" workbookViewId="0">
      <selection activeCell="M11" sqref="M11"/>
    </sheetView>
  </sheetViews>
  <sheetFormatPr defaultRowHeight="15" x14ac:dyDescent="0.25"/>
  <cols>
    <col min="1" max="1" width="17.42578125" customWidth="1"/>
    <col min="2" max="5" width="0" hidden="1" customWidth="1"/>
    <col min="6" max="6" width="10.140625" hidden="1" customWidth="1"/>
    <col min="7" max="7" width="11.85546875" hidden="1" customWidth="1"/>
    <col min="8" max="9" width="11.85546875" bestFit="1" customWidth="1"/>
    <col min="10" max="17" width="13.42578125" bestFit="1" customWidth="1"/>
    <col min="18" max="18" width="12.42578125" customWidth="1"/>
    <col min="19" max="19" width="11.140625" customWidth="1"/>
    <col min="20" max="20" width="12.140625" customWidth="1"/>
    <col min="22" max="22" width="11.140625" bestFit="1" customWidth="1"/>
    <col min="23" max="24" width="0" hidden="1" customWidth="1"/>
    <col min="25" max="25" width="17.42578125" hidden="1" customWidth="1"/>
    <col min="26" max="40" width="0" hidden="1" customWidth="1"/>
  </cols>
  <sheetData>
    <row r="1" spans="1:37" ht="18.75" x14ac:dyDescent="0.3">
      <c r="A1" s="7" t="s">
        <v>9</v>
      </c>
      <c r="B1" s="17"/>
      <c r="C1" s="17"/>
      <c r="D1" s="17"/>
      <c r="E1" s="17"/>
      <c r="F1" s="17"/>
      <c r="L1" s="4" t="s">
        <v>107</v>
      </c>
    </row>
    <row r="2" spans="1:37" x14ac:dyDescent="0.25">
      <c r="A2" s="12" t="s">
        <v>80</v>
      </c>
      <c r="B2" s="253"/>
      <c r="C2" s="254"/>
      <c r="D2" s="254"/>
      <c r="E2" s="254"/>
      <c r="F2" s="254"/>
      <c r="G2" s="11"/>
      <c r="H2" s="11"/>
      <c r="I2" s="11"/>
      <c r="J2" s="11"/>
      <c r="K2" s="11"/>
      <c r="L2" s="11"/>
    </row>
    <row r="3" spans="1:37" x14ac:dyDescent="0.25">
      <c r="A3" s="12"/>
      <c r="B3" s="253"/>
      <c r="C3" s="254"/>
      <c r="D3" s="254"/>
      <c r="E3" s="254"/>
      <c r="F3" s="254"/>
      <c r="G3" s="11"/>
      <c r="H3" s="11"/>
      <c r="I3" s="11"/>
      <c r="J3" s="11"/>
      <c r="K3" s="11"/>
      <c r="L3" s="11"/>
    </row>
    <row r="4" spans="1:37" x14ac:dyDescent="0.25">
      <c r="A4" s="14"/>
      <c r="B4" s="18"/>
      <c r="C4" s="17"/>
      <c r="D4" s="17"/>
      <c r="E4" s="17"/>
      <c r="F4" s="17"/>
    </row>
    <row r="5" spans="1:37" ht="15.75" x14ac:dyDescent="0.25">
      <c r="A5" s="47" t="s">
        <v>10</v>
      </c>
      <c r="H5" s="11"/>
      <c r="AF5" t="s">
        <v>77</v>
      </c>
    </row>
    <row r="6" spans="1:37" x14ac:dyDescent="0.25">
      <c r="A6" s="1" t="s">
        <v>11</v>
      </c>
      <c r="H6" s="11"/>
    </row>
    <row r="7" spans="1:37" x14ac:dyDescent="0.25">
      <c r="A7" s="14"/>
      <c r="H7" s="11"/>
      <c r="AF7" t="s">
        <v>75</v>
      </c>
      <c r="AG7" t="s">
        <v>76</v>
      </c>
      <c r="AH7" t="s">
        <v>73</v>
      </c>
      <c r="AJ7" t="s">
        <v>76</v>
      </c>
      <c r="AK7" t="s">
        <v>73</v>
      </c>
    </row>
    <row r="8" spans="1:37" ht="15.75" thickBot="1" x14ac:dyDescent="0.3">
      <c r="B8" s="11" t="s">
        <v>12</v>
      </c>
      <c r="C8" s="11" t="s">
        <v>12</v>
      </c>
      <c r="D8" s="11" t="s">
        <v>12</v>
      </c>
      <c r="E8" s="11" t="s">
        <v>12</v>
      </c>
      <c r="F8" s="11" t="s">
        <v>12</v>
      </c>
      <c r="G8" s="11" t="s">
        <v>12</v>
      </c>
      <c r="H8" s="11" t="s">
        <v>12</v>
      </c>
      <c r="I8" s="11" t="s">
        <v>12</v>
      </c>
      <c r="J8" s="11" t="s">
        <v>12</v>
      </c>
      <c r="AF8">
        <v>2024</v>
      </c>
      <c r="AG8">
        <v>1</v>
      </c>
      <c r="AH8">
        <v>0.5</v>
      </c>
      <c r="AJ8">
        <v>1</v>
      </c>
      <c r="AK8">
        <v>0.5</v>
      </c>
    </row>
    <row r="9" spans="1:37" ht="15.75" thickBot="1" x14ac:dyDescent="0.3">
      <c r="A9" s="8" t="s">
        <v>6</v>
      </c>
      <c r="B9" s="27">
        <v>2015</v>
      </c>
      <c r="C9" s="27">
        <v>2016</v>
      </c>
      <c r="D9" s="27">
        <v>2017</v>
      </c>
      <c r="E9" s="27">
        <v>2018</v>
      </c>
      <c r="F9" s="27">
        <v>2019</v>
      </c>
      <c r="G9" s="27">
        <v>2020</v>
      </c>
      <c r="H9" s="46">
        <v>2021</v>
      </c>
      <c r="I9" s="28">
        <v>2022</v>
      </c>
      <c r="J9" s="28">
        <v>2023</v>
      </c>
      <c r="K9" s="28">
        <v>2024</v>
      </c>
      <c r="L9" s="28">
        <v>2025</v>
      </c>
      <c r="M9" s="28">
        <v>2026</v>
      </c>
      <c r="N9" s="28">
        <v>2027</v>
      </c>
      <c r="O9" s="28">
        <v>2028</v>
      </c>
      <c r="P9" s="28">
        <v>2029</v>
      </c>
      <c r="Q9" s="28">
        <v>2030</v>
      </c>
      <c r="R9" s="28">
        <v>2031</v>
      </c>
      <c r="S9" s="28">
        <v>2032</v>
      </c>
      <c r="T9" s="28">
        <v>2033</v>
      </c>
      <c r="U9" s="28">
        <v>2034</v>
      </c>
      <c r="AF9">
        <v>2025</v>
      </c>
      <c r="AG9">
        <v>3</v>
      </c>
      <c r="AH9">
        <v>1</v>
      </c>
      <c r="AJ9">
        <v>3</v>
      </c>
      <c r="AK9">
        <v>1</v>
      </c>
    </row>
    <row r="10" spans="1:37" x14ac:dyDescent="0.25">
      <c r="A10" s="9" t="s">
        <v>14</v>
      </c>
      <c r="B10" s="29">
        <f>B11+B12</f>
        <v>0</v>
      </c>
      <c r="C10" s="29">
        <f t="shared" ref="C10:U10" si="0">C11+C12</f>
        <v>0</v>
      </c>
      <c r="D10" s="29">
        <f t="shared" si="0"/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10">
        <f t="shared" si="0"/>
        <v>0</v>
      </c>
      <c r="I10" s="10">
        <f t="shared" si="0"/>
        <v>210</v>
      </c>
      <c r="J10" s="10">
        <f t="shared" si="0"/>
        <v>287</v>
      </c>
      <c r="K10" s="10">
        <f t="shared" si="0"/>
        <v>359</v>
      </c>
      <c r="L10" s="10">
        <f t="shared" si="0"/>
        <v>397</v>
      </c>
      <c r="M10" s="10">
        <f t="shared" si="0"/>
        <v>466</v>
      </c>
      <c r="N10" s="10">
        <f t="shared" si="0"/>
        <v>542</v>
      </c>
      <c r="O10" s="10">
        <f t="shared" si="0"/>
        <v>613</v>
      </c>
      <c r="P10" s="10">
        <f t="shared" si="0"/>
        <v>671</v>
      </c>
      <c r="Q10" s="10">
        <f t="shared" si="0"/>
        <v>722</v>
      </c>
      <c r="R10" s="10">
        <f t="shared" si="0"/>
        <v>767</v>
      </c>
      <c r="S10" s="10">
        <f t="shared" si="0"/>
        <v>808</v>
      </c>
      <c r="T10" s="10">
        <f t="shared" si="0"/>
        <v>852</v>
      </c>
      <c r="U10" s="10">
        <f t="shared" si="0"/>
        <v>918</v>
      </c>
      <c r="AF10">
        <v>2026</v>
      </c>
      <c r="AG10">
        <v>7</v>
      </c>
      <c r="AH10">
        <v>3</v>
      </c>
      <c r="AJ10">
        <v>7</v>
      </c>
      <c r="AK10">
        <v>3</v>
      </c>
    </row>
    <row r="11" spans="1:37" x14ac:dyDescent="0.25">
      <c r="A11" s="30" t="s">
        <v>16</v>
      </c>
      <c r="B11" s="20"/>
      <c r="C11" s="20"/>
      <c r="D11" s="20"/>
      <c r="E11" s="20"/>
      <c r="F11" s="20"/>
      <c r="G11" s="20"/>
      <c r="H11" s="6">
        <v>0</v>
      </c>
      <c r="I11" s="6">
        <v>156</v>
      </c>
      <c r="J11" s="6">
        <v>175</v>
      </c>
      <c r="K11" s="6">
        <v>188</v>
      </c>
      <c r="L11" s="6">
        <v>202</v>
      </c>
      <c r="M11" s="6">
        <v>227</v>
      </c>
      <c r="N11" s="6">
        <v>258</v>
      </c>
      <c r="O11" s="6">
        <v>281</v>
      </c>
      <c r="P11" s="6">
        <v>306</v>
      </c>
      <c r="Q11" s="6">
        <v>330</v>
      </c>
      <c r="R11" s="6">
        <v>352</v>
      </c>
      <c r="S11" s="6">
        <v>373</v>
      </c>
      <c r="T11" s="6">
        <v>396</v>
      </c>
      <c r="U11" s="6">
        <v>440</v>
      </c>
      <c r="AF11">
        <v>2027</v>
      </c>
      <c r="AG11">
        <v>10</v>
      </c>
      <c r="AH11">
        <v>5</v>
      </c>
      <c r="AJ11">
        <v>10</v>
      </c>
      <c r="AK11">
        <v>5</v>
      </c>
    </row>
    <row r="12" spans="1:37" ht="15.75" thickBot="1" x14ac:dyDescent="0.3">
      <c r="A12" s="31" t="s">
        <v>15</v>
      </c>
      <c r="B12" s="32"/>
      <c r="C12" s="32"/>
      <c r="D12" s="32"/>
      <c r="E12" s="32"/>
      <c r="F12" s="32"/>
      <c r="G12" s="32"/>
      <c r="H12" s="23">
        <v>0</v>
      </c>
      <c r="I12" s="23">
        <v>54</v>
      </c>
      <c r="J12" s="23">
        <v>112</v>
      </c>
      <c r="K12" s="23">
        <v>171</v>
      </c>
      <c r="L12" s="23">
        <v>195</v>
      </c>
      <c r="M12" s="23">
        <v>239</v>
      </c>
      <c r="N12" s="23">
        <v>284</v>
      </c>
      <c r="O12" s="23">
        <v>332</v>
      </c>
      <c r="P12" s="23">
        <v>365</v>
      </c>
      <c r="Q12" s="23">
        <v>392</v>
      </c>
      <c r="R12" s="23">
        <v>415</v>
      </c>
      <c r="S12" s="23">
        <v>435</v>
      </c>
      <c r="T12" s="23">
        <v>456</v>
      </c>
      <c r="U12" s="23">
        <v>478</v>
      </c>
      <c r="AF12">
        <v>2028</v>
      </c>
      <c r="AG12">
        <v>12</v>
      </c>
      <c r="AH12">
        <v>5</v>
      </c>
      <c r="AJ12">
        <v>12</v>
      </c>
      <c r="AK12">
        <v>5</v>
      </c>
    </row>
    <row r="13" spans="1:37" ht="15.75" thickBot="1" x14ac:dyDescent="0.3">
      <c r="A13" s="15"/>
      <c r="B13" s="33"/>
      <c r="C13" s="33"/>
      <c r="D13" s="33"/>
      <c r="E13" s="33"/>
      <c r="F13" s="33"/>
      <c r="G13" s="33"/>
      <c r="AF13">
        <v>2029</v>
      </c>
      <c r="AG13">
        <v>13</v>
      </c>
      <c r="AH13">
        <v>5</v>
      </c>
      <c r="AJ13">
        <v>13</v>
      </c>
      <c r="AK13">
        <v>5</v>
      </c>
    </row>
    <row r="14" spans="1:37" x14ac:dyDescent="0.25">
      <c r="A14" s="9" t="s">
        <v>17</v>
      </c>
      <c r="B14" s="29"/>
      <c r="C14" s="29"/>
      <c r="D14" s="29"/>
      <c r="E14" s="29"/>
      <c r="F14" s="29"/>
      <c r="G14" s="29"/>
      <c r="H14" s="10">
        <f t="shared" ref="H14:U14" si="1">H15+H16</f>
        <v>0</v>
      </c>
      <c r="I14" s="10">
        <f t="shared" si="1"/>
        <v>0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  <c r="T14" s="10">
        <f t="shared" si="1"/>
        <v>0</v>
      </c>
      <c r="U14" s="10">
        <f t="shared" si="1"/>
        <v>0</v>
      </c>
      <c r="AF14">
        <v>2030</v>
      </c>
      <c r="AG14">
        <v>13</v>
      </c>
      <c r="AH14">
        <v>5</v>
      </c>
      <c r="AJ14">
        <v>13</v>
      </c>
      <c r="AK14">
        <v>5</v>
      </c>
    </row>
    <row r="15" spans="1:37" x14ac:dyDescent="0.25">
      <c r="A15" s="30" t="s">
        <v>16</v>
      </c>
      <c r="B15" s="20"/>
      <c r="C15" s="20"/>
      <c r="D15" s="20"/>
      <c r="E15" s="20"/>
      <c r="F15" s="20"/>
      <c r="G15" s="20"/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AF15">
        <v>2031</v>
      </c>
      <c r="AG15">
        <v>13</v>
      </c>
      <c r="AH15">
        <v>5</v>
      </c>
      <c r="AJ15">
        <v>13</v>
      </c>
      <c r="AK15">
        <v>5</v>
      </c>
    </row>
    <row r="16" spans="1:37" ht="15.75" thickBot="1" x14ac:dyDescent="0.3">
      <c r="A16" s="31" t="s">
        <v>15</v>
      </c>
      <c r="B16" s="32"/>
      <c r="C16" s="32"/>
      <c r="D16" s="32"/>
      <c r="E16" s="32"/>
      <c r="F16" s="32"/>
      <c r="G16" s="32"/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AF16">
        <v>2032</v>
      </c>
      <c r="AG16">
        <v>14</v>
      </c>
      <c r="AH16">
        <v>5</v>
      </c>
      <c r="AJ16">
        <v>14</v>
      </c>
      <c r="AK16">
        <v>5</v>
      </c>
    </row>
    <row r="17" spans="1:37" ht="15.75" thickBot="1" x14ac:dyDescent="0.3">
      <c r="A17" s="15"/>
      <c r="B17" s="33"/>
      <c r="C17" s="33"/>
      <c r="D17" s="33"/>
      <c r="E17" s="33"/>
      <c r="F17" s="33"/>
      <c r="G17" s="33"/>
      <c r="AF17">
        <v>2033</v>
      </c>
      <c r="AG17">
        <v>14</v>
      </c>
      <c r="AH17">
        <v>5</v>
      </c>
      <c r="AJ17">
        <v>14</v>
      </c>
      <c r="AK17">
        <v>5</v>
      </c>
    </row>
    <row r="18" spans="1:37" x14ac:dyDescent="0.25">
      <c r="A18" s="9" t="s">
        <v>18</v>
      </c>
      <c r="B18" s="29"/>
      <c r="C18" s="29"/>
      <c r="D18" s="29"/>
      <c r="E18" s="29"/>
      <c r="F18" s="29"/>
      <c r="G18" s="29"/>
      <c r="H18" s="10">
        <f t="shared" ref="H18:U18" si="2">H19+H20</f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0</v>
      </c>
      <c r="S18" s="10">
        <f t="shared" si="2"/>
        <v>0</v>
      </c>
      <c r="T18" s="10">
        <f t="shared" si="2"/>
        <v>0</v>
      </c>
      <c r="U18" s="10">
        <f t="shared" si="2"/>
        <v>0</v>
      </c>
      <c r="AF18">
        <v>2034</v>
      </c>
      <c r="AG18">
        <v>15</v>
      </c>
      <c r="AH18">
        <v>5</v>
      </c>
      <c r="AJ18">
        <v>15</v>
      </c>
      <c r="AK18">
        <v>5</v>
      </c>
    </row>
    <row r="19" spans="1:37" x14ac:dyDescent="0.25">
      <c r="A19" s="30" t="s">
        <v>16</v>
      </c>
      <c r="B19" s="20"/>
      <c r="C19" s="20"/>
      <c r="D19" s="20"/>
      <c r="E19" s="20"/>
      <c r="F19" s="20"/>
      <c r="G19" s="20"/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37" ht="15.75" thickBot="1" x14ac:dyDescent="0.3">
      <c r="A20" s="31" t="s">
        <v>15</v>
      </c>
      <c r="B20" s="32"/>
      <c r="C20" s="32"/>
      <c r="D20" s="32"/>
      <c r="E20" s="32"/>
      <c r="F20" s="32"/>
      <c r="G20" s="32"/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</row>
    <row r="21" spans="1:37" x14ac:dyDescent="0.25">
      <c r="A21" s="34" t="s">
        <v>19</v>
      </c>
      <c r="B21" s="35">
        <f>B22+B23</f>
        <v>0</v>
      </c>
      <c r="C21" s="35">
        <f t="shared" ref="C21:Q21" si="3">C22+C23</f>
        <v>0</v>
      </c>
      <c r="D21" s="35">
        <f t="shared" si="3"/>
        <v>0</v>
      </c>
      <c r="E21" s="35">
        <f t="shared" si="3"/>
        <v>0</v>
      </c>
      <c r="F21" s="35">
        <f t="shared" si="3"/>
        <v>0</v>
      </c>
      <c r="G21" s="35">
        <f t="shared" si="3"/>
        <v>0</v>
      </c>
      <c r="H21" s="35">
        <f t="shared" si="3"/>
        <v>0</v>
      </c>
      <c r="I21" s="35">
        <f t="shared" si="3"/>
        <v>210</v>
      </c>
      <c r="J21" s="35">
        <f t="shared" si="3"/>
        <v>287</v>
      </c>
      <c r="K21" s="35">
        <f t="shared" si="3"/>
        <v>359</v>
      </c>
      <c r="L21" s="35">
        <f t="shared" si="3"/>
        <v>397</v>
      </c>
      <c r="M21" s="35">
        <f t="shared" si="3"/>
        <v>466</v>
      </c>
      <c r="N21" s="35">
        <f t="shared" si="3"/>
        <v>542</v>
      </c>
      <c r="O21" s="35">
        <f t="shared" si="3"/>
        <v>613</v>
      </c>
      <c r="P21" s="35">
        <f t="shared" si="3"/>
        <v>671</v>
      </c>
      <c r="Q21" s="35">
        <f t="shared" si="3"/>
        <v>722</v>
      </c>
      <c r="R21" s="35">
        <f>R22+R23</f>
        <v>767</v>
      </c>
      <c r="S21" s="35">
        <f>S22+S23</f>
        <v>808</v>
      </c>
      <c r="T21" s="35">
        <f>T22+T23</f>
        <v>852</v>
      </c>
      <c r="U21" s="35">
        <f>U22+U23</f>
        <v>918</v>
      </c>
    </row>
    <row r="22" spans="1:37" x14ac:dyDescent="0.25">
      <c r="A22" s="36" t="s">
        <v>13</v>
      </c>
      <c r="B22" s="37">
        <f t="shared" ref="B22:U22" si="4">B11+B15+B19</f>
        <v>0</v>
      </c>
      <c r="C22" s="37">
        <f t="shared" si="4"/>
        <v>0</v>
      </c>
      <c r="D22" s="37">
        <f t="shared" si="4"/>
        <v>0</v>
      </c>
      <c r="E22" s="37">
        <f t="shared" si="4"/>
        <v>0</v>
      </c>
      <c r="F22" s="37">
        <f t="shared" si="4"/>
        <v>0</v>
      </c>
      <c r="G22" s="37">
        <f t="shared" si="4"/>
        <v>0</v>
      </c>
      <c r="H22" s="37">
        <f t="shared" si="4"/>
        <v>0</v>
      </c>
      <c r="I22" s="37">
        <f t="shared" si="4"/>
        <v>156</v>
      </c>
      <c r="J22" s="37">
        <f t="shared" si="4"/>
        <v>175</v>
      </c>
      <c r="K22" s="37">
        <f t="shared" si="4"/>
        <v>188</v>
      </c>
      <c r="L22" s="37">
        <f t="shared" si="4"/>
        <v>202</v>
      </c>
      <c r="M22" s="37">
        <f t="shared" si="4"/>
        <v>227</v>
      </c>
      <c r="N22" s="37">
        <f t="shared" si="4"/>
        <v>258</v>
      </c>
      <c r="O22" s="37">
        <f t="shared" si="4"/>
        <v>281</v>
      </c>
      <c r="P22" s="37">
        <f t="shared" si="4"/>
        <v>306</v>
      </c>
      <c r="Q22" s="37">
        <f t="shared" si="4"/>
        <v>330</v>
      </c>
      <c r="R22" s="37">
        <f t="shared" si="4"/>
        <v>352</v>
      </c>
      <c r="S22" s="37">
        <f t="shared" si="4"/>
        <v>373</v>
      </c>
      <c r="T22" s="37">
        <f t="shared" si="4"/>
        <v>396</v>
      </c>
      <c r="U22" s="37">
        <f t="shared" si="4"/>
        <v>440</v>
      </c>
    </row>
    <row r="23" spans="1:37" x14ac:dyDescent="0.25">
      <c r="A23" s="38" t="s">
        <v>15</v>
      </c>
      <c r="B23" s="39">
        <f t="shared" ref="B23:U23" si="5">B12+B16+B20</f>
        <v>0</v>
      </c>
      <c r="C23" s="39">
        <f t="shared" si="5"/>
        <v>0</v>
      </c>
      <c r="D23" s="39">
        <f t="shared" si="5"/>
        <v>0</v>
      </c>
      <c r="E23" s="39">
        <f t="shared" si="5"/>
        <v>0</v>
      </c>
      <c r="F23" s="39">
        <f t="shared" si="5"/>
        <v>0</v>
      </c>
      <c r="G23" s="39">
        <f t="shared" si="5"/>
        <v>0</v>
      </c>
      <c r="H23" s="39">
        <f t="shared" si="5"/>
        <v>0</v>
      </c>
      <c r="I23" s="39">
        <f t="shared" si="5"/>
        <v>54</v>
      </c>
      <c r="J23" s="39">
        <f t="shared" si="5"/>
        <v>112</v>
      </c>
      <c r="K23" s="39">
        <f t="shared" si="5"/>
        <v>171</v>
      </c>
      <c r="L23" s="39">
        <f t="shared" si="5"/>
        <v>195</v>
      </c>
      <c r="M23" s="39">
        <f t="shared" si="5"/>
        <v>239</v>
      </c>
      <c r="N23" s="39">
        <f t="shared" si="5"/>
        <v>284</v>
      </c>
      <c r="O23" s="39">
        <f t="shared" si="5"/>
        <v>332</v>
      </c>
      <c r="P23" s="39">
        <f t="shared" si="5"/>
        <v>365</v>
      </c>
      <c r="Q23" s="39">
        <f t="shared" si="5"/>
        <v>392</v>
      </c>
      <c r="R23" s="39">
        <f t="shared" si="5"/>
        <v>415</v>
      </c>
      <c r="S23" s="39">
        <f t="shared" si="5"/>
        <v>435</v>
      </c>
      <c r="T23" s="39">
        <f t="shared" si="5"/>
        <v>456</v>
      </c>
      <c r="U23" s="39">
        <f t="shared" si="5"/>
        <v>478</v>
      </c>
    </row>
    <row r="24" spans="1:37" x14ac:dyDescent="0.25">
      <c r="A24" s="5"/>
      <c r="H24" s="21"/>
      <c r="I24" s="19"/>
      <c r="J24" s="19"/>
      <c r="K24" s="19"/>
      <c r="L24" s="19"/>
      <c r="M24" s="19"/>
      <c r="N24" s="19"/>
      <c r="O24" s="19"/>
      <c r="P24" s="19"/>
      <c r="Q24" s="19"/>
    </row>
    <row r="25" spans="1:37" x14ac:dyDescent="0.25">
      <c r="H25" s="11" t="s">
        <v>73</v>
      </c>
      <c r="I25" s="11"/>
      <c r="J25" s="11"/>
      <c r="K25" s="11">
        <v>2.42</v>
      </c>
      <c r="L25" s="11">
        <v>2.4</v>
      </c>
      <c r="M25" s="11">
        <v>2.5299999999999998</v>
      </c>
      <c r="N25" s="11">
        <v>2.64</v>
      </c>
      <c r="O25" s="11">
        <v>2.78</v>
      </c>
      <c r="P25" s="11">
        <v>2.78</v>
      </c>
      <c r="Q25" s="11">
        <v>2.78</v>
      </c>
      <c r="R25" s="11">
        <v>2.78</v>
      </c>
      <c r="S25" s="11">
        <v>2.78</v>
      </c>
      <c r="T25" s="11">
        <v>2.78</v>
      </c>
      <c r="U25" s="11">
        <v>2.78</v>
      </c>
    </row>
    <row r="26" spans="1:37" ht="15.75" x14ac:dyDescent="0.25">
      <c r="A26" s="47" t="s">
        <v>29</v>
      </c>
      <c r="H26" s="11"/>
    </row>
    <row r="27" spans="1:37" x14ac:dyDescent="0.25">
      <c r="A27" s="1" t="s">
        <v>11</v>
      </c>
      <c r="H27" s="11"/>
    </row>
    <row r="28" spans="1:37" x14ac:dyDescent="0.25">
      <c r="A28" s="12" t="s">
        <v>85</v>
      </c>
      <c r="H28" s="11"/>
    </row>
    <row r="29" spans="1:37" x14ac:dyDescent="0.25">
      <c r="A29" s="1"/>
      <c r="H29" s="11"/>
    </row>
    <row r="30" spans="1:37" ht="15.75" thickBot="1" x14ac:dyDescent="0.3">
      <c r="B30" s="11" t="s">
        <v>12</v>
      </c>
      <c r="C30" s="11" t="s">
        <v>12</v>
      </c>
      <c r="D30" s="11" t="s">
        <v>12</v>
      </c>
      <c r="E30" s="11" t="s">
        <v>12</v>
      </c>
      <c r="F30" s="11" t="s">
        <v>12</v>
      </c>
      <c r="G30" s="11" t="s">
        <v>12</v>
      </c>
      <c r="H30" s="11" t="s">
        <v>12</v>
      </c>
      <c r="I30" s="11" t="s">
        <v>12</v>
      </c>
      <c r="J30" s="11" t="s">
        <v>12</v>
      </c>
    </row>
    <row r="31" spans="1:37" ht="15.75" thickBot="1" x14ac:dyDescent="0.3">
      <c r="A31" s="8" t="s">
        <v>6</v>
      </c>
      <c r="B31" s="27">
        <v>2015</v>
      </c>
      <c r="C31" s="27">
        <v>2016</v>
      </c>
      <c r="D31" s="27">
        <v>2017</v>
      </c>
      <c r="E31" s="27">
        <v>2018</v>
      </c>
      <c r="F31" s="27">
        <v>2019</v>
      </c>
      <c r="G31" s="27">
        <v>2020</v>
      </c>
      <c r="H31" s="46">
        <v>2021</v>
      </c>
      <c r="I31" s="28">
        <v>2022</v>
      </c>
      <c r="J31" s="28">
        <v>2023</v>
      </c>
      <c r="K31" s="28">
        <v>2024</v>
      </c>
      <c r="L31" s="28">
        <v>2025</v>
      </c>
      <c r="M31" s="28">
        <v>2026</v>
      </c>
      <c r="N31" s="28">
        <v>2027</v>
      </c>
      <c r="O31" s="28">
        <v>2028</v>
      </c>
      <c r="P31" s="28">
        <v>2029</v>
      </c>
      <c r="Q31" s="28">
        <v>2030</v>
      </c>
      <c r="R31" s="28">
        <v>2031</v>
      </c>
      <c r="S31" s="28">
        <v>2032</v>
      </c>
      <c r="T31" s="28">
        <v>2033</v>
      </c>
      <c r="U31" s="28">
        <v>2034</v>
      </c>
    </row>
    <row r="32" spans="1:37" x14ac:dyDescent="0.25">
      <c r="A32" s="9" t="s">
        <v>14</v>
      </c>
      <c r="B32" s="29">
        <f>B33+B34</f>
        <v>0</v>
      </c>
      <c r="C32" s="29">
        <f t="shared" ref="C32:S32" si="6">C33+C34</f>
        <v>0</v>
      </c>
      <c r="D32" s="29">
        <f t="shared" si="6"/>
        <v>0</v>
      </c>
      <c r="E32" s="29">
        <f t="shared" si="6"/>
        <v>0</v>
      </c>
      <c r="F32" s="29">
        <f t="shared" si="6"/>
        <v>0</v>
      </c>
      <c r="G32" s="29">
        <f t="shared" si="6"/>
        <v>0</v>
      </c>
      <c r="H32" s="10">
        <f t="shared" si="6"/>
        <v>0</v>
      </c>
      <c r="I32" s="10">
        <f t="shared" si="6"/>
        <v>0</v>
      </c>
      <c r="J32" s="10">
        <f t="shared" si="6"/>
        <v>0</v>
      </c>
      <c r="K32" s="10">
        <f t="shared" si="6"/>
        <v>0</v>
      </c>
      <c r="L32" s="10">
        <f t="shared" si="6"/>
        <v>0</v>
      </c>
      <c r="M32" s="10">
        <f t="shared" si="6"/>
        <v>0</v>
      </c>
      <c r="N32" s="10">
        <f t="shared" si="6"/>
        <v>0</v>
      </c>
      <c r="O32" s="10">
        <f t="shared" si="6"/>
        <v>0</v>
      </c>
      <c r="P32" s="10">
        <f t="shared" si="6"/>
        <v>0</v>
      </c>
      <c r="Q32" s="10">
        <f t="shared" si="6"/>
        <v>0</v>
      </c>
      <c r="R32" s="10">
        <f t="shared" si="6"/>
        <v>0</v>
      </c>
      <c r="S32" s="10">
        <f t="shared" si="6"/>
        <v>0</v>
      </c>
      <c r="T32" s="10">
        <f t="shared" ref="T32:U32" si="7">T33+T34</f>
        <v>0</v>
      </c>
      <c r="U32" s="10">
        <f t="shared" si="7"/>
        <v>0</v>
      </c>
    </row>
    <row r="33" spans="1:31" x14ac:dyDescent="0.25">
      <c r="A33" s="30" t="s">
        <v>16</v>
      </c>
      <c r="B33" s="20"/>
      <c r="C33" s="20"/>
      <c r="D33" s="20"/>
      <c r="E33" s="20"/>
      <c r="F33" s="20"/>
      <c r="G33" s="20"/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</row>
    <row r="34" spans="1:31" ht="15.75" thickBot="1" x14ac:dyDescent="0.3">
      <c r="A34" s="31" t="s">
        <v>15</v>
      </c>
      <c r="B34" s="32"/>
      <c r="C34" s="32"/>
      <c r="D34" s="32"/>
      <c r="E34" s="32"/>
      <c r="F34" s="32"/>
      <c r="G34" s="32"/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</row>
    <row r="35" spans="1:31" ht="15.75" thickBot="1" x14ac:dyDescent="0.3">
      <c r="A35" s="15"/>
      <c r="B35" s="33"/>
      <c r="C35" s="33"/>
      <c r="D35" s="33"/>
      <c r="E35" s="33"/>
      <c r="F35" s="33"/>
      <c r="G35" s="33"/>
    </row>
    <row r="36" spans="1:31" x14ac:dyDescent="0.25">
      <c r="A36" s="9" t="s">
        <v>17</v>
      </c>
      <c r="B36" s="29"/>
      <c r="C36" s="29"/>
      <c r="D36" s="29"/>
      <c r="E36" s="29"/>
      <c r="F36" s="29"/>
      <c r="G36" s="29"/>
      <c r="H36" s="10">
        <f t="shared" ref="H36:S36" si="8">H37+H38</f>
        <v>0</v>
      </c>
      <c r="I36" s="10">
        <f t="shared" si="8"/>
        <v>0</v>
      </c>
      <c r="J36" s="10">
        <f t="shared" si="8"/>
        <v>0</v>
      </c>
      <c r="K36" s="10">
        <f t="shared" si="8"/>
        <v>0.9</v>
      </c>
      <c r="L36" s="10">
        <f t="shared" si="8"/>
        <v>2</v>
      </c>
      <c r="M36" s="10">
        <f t="shared" si="8"/>
        <v>3</v>
      </c>
      <c r="N36" s="10">
        <f t="shared" si="8"/>
        <v>4</v>
      </c>
      <c r="O36" s="10">
        <f t="shared" si="8"/>
        <v>5</v>
      </c>
      <c r="P36" s="10">
        <f t="shared" si="8"/>
        <v>7</v>
      </c>
      <c r="Q36" s="10">
        <f t="shared" si="8"/>
        <v>11</v>
      </c>
      <c r="R36" s="10">
        <f t="shared" si="8"/>
        <v>14</v>
      </c>
      <c r="S36" s="10">
        <f t="shared" si="8"/>
        <v>17</v>
      </c>
      <c r="T36" s="10">
        <f t="shared" ref="T36:U36" si="9">T37+T38</f>
        <v>21</v>
      </c>
      <c r="U36" s="10">
        <f t="shared" si="9"/>
        <v>24</v>
      </c>
    </row>
    <row r="37" spans="1:31" x14ac:dyDescent="0.25">
      <c r="A37" s="30" t="s">
        <v>16</v>
      </c>
      <c r="B37" s="20"/>
      <c r="C37" s="20"/>
      <c r="D37" s="20"/>
      <c r="E37" s="20"/>
      <c r="F37" s="20"/>
      <c r="G37" s="20"/>
      <c r="H37" s="6">
        <v>0</v>
      </c>
      <c r="I37" s="6">
        <v>0</v>
      </c>
      <c r="J37" s="6">
        <v>0</v>
      </c>
      <c r="K37" s="6">
        <v>0.5</v>
      </c>
      <c r="L37" s="6">
        <v>1</v>
      </c>
      <c r="M37" s="6">
        <v>2</v>
      </c>
      <c r="N37" s="6">
        <v>2</v>
      </c>
      <c r="O37" s="6">
        <v>3</v>
      </c>
      <c r="P37" s="6">
        <v>4</v>
      </c>
      <c r="Q37" s="6">
        <v>6</v>
      </c>
      <c r="R37" s="6">
        <v>8</v>
      </c>
      <c r="S37" s="6">
        <v>10</v>
      </c>
      <c r="T37" s="6">
        <v>12</v>
      </c>
      <c r="U37" s="6">
        <v>14</v>
      </c>
    </row>
    <row r="38" spans="1:31" ht="15.75" thickBot="1" x14ac:dyDescent="0.3">
      <c r="A38" s="31" t="s">
        <v>15</v>
      </c>
      <c r="B38" s="32"/>
      <c r="C38" s="32"/>
      <c r="D38" s="32"/>
      <c r="E38" s="32"/>
      <c r="F38" s="32"/>
      <c r="G38" s="32"/>
      <c r="H38" s="23">
        <v>0</v>
      </c>
      <c r="I38" s="23">
        <v>0</v>
      </c>
      <c r="J38" s="23">
        <v>0</v>
      </c>
      <c r="K38" s="23">
        <v>0.4</v>
      </c>
      <c r="L38" s="23">
        <v>1</v>
      </c>
      <c r="M38" s="23">
        <v>1</v>
      </c>
      <c r="N38" s="23">
        <v>2</v>
      </c>
      <c r="O38" s="23">
        <v>2</v>
      </c>
      <c r="P38" s="23">
        <v>3</v>
      </c>
      <c r="Q38" s="23">
        <v>5</v>
      </c>
      <c r="R38" s="23">
        <v>6</v>
      </c>
      <c r="S38" s="23">
        <v>7</v>
      </c>
      <c r="T38" s="23">
        <v>9</v>
      </c>
      <c r="U38" s="23">
        <v>10</v>
      </c>
    </row>
    <row r="39" spans="1:31" ht="15.75" thickBot="1" x14ac:dyDescent="0.3">
      <c r="A39" s="15"/>
      <c r="B39" s="33"/>
      <c r="C39" s="33"/>
      <c r="D39" s="33"/>
      <c r="E39" s="33"/>
      <c r="F39" s="33"/>
      <c r="G39" s="33"/>
    </row>
    <row r="40" spans="1:31" x14ac:dyDescent="0.25">
      <c r="A40" s="9" t="s">
        <v>18</v>
      </c>
      <c r="B40" s="29"/>
      <c r="C40" s="29"/>
      <c r="D40" s="29"/>
      <c r="E40" s="29"/>
      <c r="F40" s="29"/>
      <c r="G40" s="29"/>
      <c r="H40" s="10">
        <f t="shared" ref="H40:S40" si="10">H41+H42</f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  <c r="O40" s="10">
        <f t="shared" si="10"/>
        <v>0</v>
      </c>
      <c r="P40" s="10">
        <f t="shared" si="10"/>
        <v>0</v>
      </c>
      <c r="Q40" s="10">
        <f t="shared" si="10"/>
        <v>0</v>
      </c>
      <c r="R40" s="10">
        <f t="shared" si="10"/>
        <v>0</v>
      </c>
      <c r="S40" s="10">
        <f t="shared" si="10"/>
        <v>0</v>
      </c>
      <c r="T40" s="10">
        <f t="shared" ref="T40:U40" si="11">T41+T42</f>
        <v>0</v>
      </c>
      <c r="U40" s="10">
        <f t="shared" si="11"/>
        <v>0</v>
      </c>
    </row>
    <row r="41" spans="1:31" x14ac:dyDescent="0.25">
      <c r="A41" s="30" t="s">
        <v>16</v>
      </c>
      <c r="B41" s="20"/>
      <c r="C41" s="20"/>
      <c r="D41" s="20"/>
      <c r="E41" s="20"/>
      <c r="F41" s="20"/>
      <c r="G41" s="20"/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1:31" ht="15.75" thickBot="1" x14ac:dyDescent="0.3">
      <c r="A42" s="31" t="s">
        <v>15</v>
      </c>
      <c r="B42" s="32"/>
      <c r="C42" s="32"/>
      <c r="D42" s="32"/>
      <c r="E42" s="32"/>
      <c r="F42" s="32"/>
      <c r="G42" s="32"/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</row>
    <row r="43" spans="1:31" x14ac:dyDescent="0.25">
      <c r="A43" s="34" t="s">
        <v>19</v>
      </c>
      <c r="B43" s="35">
        <f>B44+B45</f>
        <v>0</v>
      </c>
      <c r="C43" s="35">
        <f t="shared" ref="C43:Q43" si="12">C44+C45</f>
        <v>0</v>
      </c>
      <c r="D43" s="35">
        <f t="shared" si="12"/>
        <v>0</v>
      </c>
      <c r="E43" s="35">
        <f t="shared" si="12"/>
        <v>0</v>
      </c>
      <c r="F43" s="35">
        <f t="shared" si="12"/>
        <v>0</v>
      </c>
      <c r="G43" s="35">
        <f t="shared" si="12"/>
        <v>0</v>
      </c>
      <c r="H43" s="35">
        <f t="shared" si="12"/>
        <v>0</v>
      </c>
      <c r="I43" s="35">
        <f t="shared" si="12"/>
        <v>0</v>
      </c>
      <c r="J43" s="35">
        <f t="shared" si="12"/>
        <v>0</v>
      </c>
      <c r="K43" s="35">
        <f t="shared" si="12"/>
        <v>0.9</v>
      </c>
      <c r="L43" s="35">
        <f t="shared" si="12"/>
        <v>2</v>
      </c>
      <c r="M43" s="35">
        <f t="shared" si="12"/>
        <v>3</v>
      </c>
      <c r="N43" s="35">
        <f t="shared" si="12"/>
        <v>4</v>
      </c>
      <c r="O43" s="35">
        <f t="shared" si="12"/>
        <v>5</v>
      </c>
      <c r="P43" s="35">
        <f t="shared" si="12"/>
        <v>7</v>
      </c>
      <c r="Q43" s="35">
        <f t="shared" si="12"/>
        <v>11</v>
      </c>
      <c r="R43" s="35">
        <f>R44+R45</f>
        <v>14</v>
      </c>
      <c r="S43" s="35">
        <f>S44+S45</f>
        <v>17</v>
      </c>
      <c r="T43" s="35">
        <f>T44+T45</f>
        <v>21</v>
      </c>
      <c r="U43" s="35">
        <f>U44+U45</f>
        <v>24</v>
      </c>
    </row>
    <row r="44" spans="1:31" x14ac:dyDescent="0.25">
      <c r="A44" s="36" t="s">
        <v>13</v>
      </c>
      <c r="B44" s="37">
        <f t="shared" ref="B44:S45" si="13">B33+B37+B41</f>
        <v>0</v>
      </c>
      <c r="C44" s="37">
        <f t="shared" si="13"/>
        <v>0</v>
      </c>
      <c r="D44" s="37">
        <f t="shared" si="13"/>
        <v>0</v>
      </c>
      <c r="E44" s="37">
        <f t="shared" si="13"/>
        <v>0</v>
      </c>
      <c r="F44" s="37">
        <f t="shared" si="13"/>
        <v>0</v>
      </c>
      <c r="G44" s="37">
        <f t="shared" si="13"/>
        <v>0</v>
      </c>
      <c r="H44" s="37">
        <f t="shared" si="13"/>
        <v>0</v>
      </c>
      <c r="I44" s="37">
        <f t="shared" si="13"/>
        <v>0</v>
      </c>
      <c r="J44" s="37">
        <f t="shared" si="13"/>
        <v>0</v>
      </c>
      <c r="K44" s="37">
        <f t="shared" si="13"/>
        <v>0.5</v>
      </c>
      <c r="L44" s="37">
        <f t="shared" si="13"/>
        <v>1</v>
      </c>
      <c r="M44" s="37">
        <f t="shared" si="13"/>
        <v>2</v>
      </c>
      <c r="N44" s="37">
        <f t="shared" si="13"/>
        <v>2</v>
      </c>
      <c r="O44" s="37">
        <f t="shared" si="13"/>
        <v>3</v>
      </c>
      <c r="P44" s="37">
        <f t="shared" si="13"/>
        <v>4</v>
      </c>
      <c r="Q44" s="37">
        <f t="shared" si="13"/>
        <v>6</v>
      </c>
      <c r="R44" s="37">
        <f t="shared" si="13"/>
        <v>8</v>
      </c>
      <c r="S44" s="37">
        <f t="shared" si="13"/>
        <v>10</v>
      </c>
      <c r="T44" s="37">
        <f t="shared" ref="T44:U44" si="14">T33+T37+T41</f>
        <v>12</v>
      </c>
      <c r="U44" s="37">
        <f t="shared" si="14"/>
        <v>14</v>
      </c>
    </row>
    <row r="45" spans="1:31" x14ac:dyDescent="0.25">
      <c r="A45" s="38" t="s">
        <v>15</v>
      </c>
      <c r="B45" s="39">
        <f t="shared" si="13"/>
        <v>0</v>
      </c>
      <c r="C45" s="39">
        <f t="shared" si="13"/>
        <v>0</v>
      </c>
      <c r="D45" s="39">
        <f t="shared" si="13"/>
        <v>0</v>
      </c>
      <c r="E45" s="39">
        <f t="shared" si="13"/>
        <v>0</v>
      </c>
      <c r="F45" s="39">
        <f t="shared" si="13"/>
        <v>0</v>
      </c>
      <c r="G45" s="39">
        <f t="shared" si="13"/>
        <v>0</v>
      </c>
      <c r="H45" s="39">
        <f t="shared" si="13"/>
        <v>0</v>
      </c>
      <c r="I45" s="39">
        <f t="shared" si="13"/>
        <v>0</v>
      </c>
      <c r="J45" s="39">
        <f t="shared" si="13"/>
        <v>0</v>
      </c>
      <c r="K45" s="39">
        <f t="shared" si="13"/>
        <v>0.4</v>
      </c>
      <c r="L45" s="39">
        <f t="shared" si="13"/>
        <v>1</v>
      </c>
      <c r="M45" s="39">
        <f t="shared" si="13"/>
        <v>1</v>
      </c>
      <c r="N45" s="39">
        <f t="shared" si="13"/>
        <v>2</v>
      </c>
      <c r="O45" s="39">
        <f t="shared" si="13"/>
        <v>2</v>
      </c>
      <c r="P45" s="39">
        <f t="shared" si="13"/>
        <v>3</v>
      </c>
      <c r="Q45" s="39">
        <f t="shared" si="13"/>
        <v>5</v>
      </c>
      <c r="R45" s="39">
        <f t="shared" si="13"/>
        <v>6</v>
      </c>
      <c r="S45" s="39">
        <f t="shared" si="13"/>
        <v>7</v>
      </c>
      <c r="T45" s="39">
        <f t="shared" ref="T45:U45" si="15">T34+T38+T42</f>
        <v>9</v>
      </c>
      <c r="U45" s="39">
        <f t="shared" si="15"/>
        <v>10</v>
      </c>
    </row>
    <row r="47" spans="1:31" ht="15.75" x14ac:dyDescent="0.25">
      <c r="A47" s="47" t="s">
        <v>30</v>
      </c>
      <c r="H47" s="11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</row>
    <row r="48" spans="1:31" x14ac:dyDescent="0.25">
      <c r="A48" s="1" t="s">
        <v>11</v>
      </c>
      <c r="H48" s="11"/>
      <c r="I48" t="s">
        <v>74</v>
      </c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</row>
    <row r="49" spans="1:31" x14ac:dyDescent="0.25">
      <c r="A49" s="12" t="s">
        <v>86</v>
      </c>
      <c r="H49" s="11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</row>
    <row r="50" spans="1:31" x14ac:dyDescent="0.25">
      <c r="A50" s="1"/>
      <c r="H50" s="11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</row>
    <row r="51" spans="1:31" ht="15.75" thickBot="1" x14ac:dyDescent="0.3">
      <c r="B51" s="11" t="s">
        <v>12</v>
      </c>
      <c r="C51" s="11" t="s">
        <v>12</v>
      </c>
      <c r="D51" s="11" t="s">
        <v>12</v>
      </c>
      <c r="E51" s="11" t="s">
        <v>12</v>
      </c>
      <c r="F51" s="11" t="s">
        <v>12</v>
      </c>
      <c r="G51" s="11" t="s">
        <v>12</v>
      </c>
      <c r="H51" s="11" t="s">
        <v>12</v>
      </c>
      <c r="I51" s="11" t="s">
        <v>12</v>
      </c>
      <c r="J51" s="11" t="s">
        <v>12</v>
      </c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</row>
    <row r="52" spans="1:31" ht="15.75" thickBot="1" x14ac:dyDescent="0.3">
      <c r="A52" s="8" t="s">
        <v>6</v>
      </c>
      <c r="B52" s="27">
        <v>2015</v>
      </c>
      <c r="C52" s="27">
        <v>2016</v>
      </c>
      <c r="D52" s="27">
        <v>2017</v>
      </c>
      <c r="E52" s="27">
        <v>2018</v>
      </c>
      <c r="F52" s="27">
        <v>2019</v>
      </c>
      <c r="G52" s="27">
        <v>2020</v>
      </c>
      <c r="H52" s="46">
        <v>2021</v>
      </c>
      <c r="I52" s="28">
        <v>2022</v>
      </c>
      <c r="J52" s="28">
        <v>2023</v>
      </c>
      <c r="K52" s="28">
        <v>2024</v>
      </c>
      <c r="L52" s="28">
        <v>2025</v>
      </c>
      <c r="M52" s="28">
        <v>2026</v>
      </c>
      <c r="N52" s="28">
        <v>2027</v>
      </c>
      <c r="O52" s="28">
        <v>2028</v>
      </c>
      <c r="P52" s="28">
        <v>2029</v>
      </c>
      <c r="Q52" s="28">
        <v>2030</v>
      </c>
      <c r="R52" s="28">
        <v>2031</v>
      </c>
      <c r="S52" s="28">
        <v>2032</v>
      </c>
      <c r="T52" s="28">
        <v>2033</v>
      </c>
      <c r="U52" s="28">
        <v>2034</v>
      </c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</row>
    <row r="53" spans="1:31" x14ac:dyDescent="0.25">
      <c r="A53" s="9" t="s">
        <v>14</v>
      </c>
      <c r="B53" s="29">
        <f>B54+B55</f>
        <v>0</v>
      </c>
      <c r="C53" s="29">
        <f t="shared" ref="C53:T53" si="16">C54+C55</f>
        <v>0</v>
      </c>
      <c r="D53" s="29">
        <f t="shared" si="16"/>
        <v>0</v>
      </c>
      <c r="E53" s="29">
        <f t="shared" si="16"/>
        <v>0</v>
      </c>
      <c r="F53" s="29">
        <f t="shared" si="16"/>
        <v>0</v>
      </c>
      <c r="G53" s="29">
        <f t="shared" si="16"/>
        <v>0</v>
      </c>
      <c r="H53" s="10">
        <f t="shared" si="16"/>
        <v>0</v>
      </c>
      <c r="I53" s="10">
        <f t="shared" si="16"/>
        <v>0</v>
      </c>
      <c r="J53" s="10">
        <f t="shared" si="16"/>
        <v>0</v>
      </c>
      <c r="K53" s="10">
        <f t="shared" si="16"/>
        <v>0</v>
      </c>
      <c r="L53" s="10">
        <f t="shared" si="16"/>
        <v>0</v>
      </c>
      <c r="M53" s="10">
        <f t="shared" si="16"/>
        <v>0</v>
      </c>
      <c r="N53" s="10">
        <f t="shared" si="16"/>
        <v>0</v>
      </c>
      <c r="O53" s="10">
        <f t="shared" si="16"/>
        <v>0</v>
      </c>
      <c r="P53" s="10">
        <f t="shared" si="16"/>
        <v>0</v>
      </c>
      <c r="Q53" s="10">
        <f t="shared" si="16"/>
        <v>0</v>
      </c>
      <c r="R53" s="10">
        <f t="shared" si="16"/>
        <v>0</v>
      </c>
      <c r="S53" s="10">
        <f t="shared" si="16"/>
        <v>0</v>
      </c>
      <c r="T53" s="10">
        <f t="shared" si="16"/>
        <v>0</v>
      </c>
      <c r="U53" s="10">
        <f t="shared" ref="U53" si="17">U54+U55</f>
        <v>0</v>
      </c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</row>
    <row r="54" spans="1:31" x14ac:dyDescent="0.25">
      <c r="A54" s="30" t="s">
        <v>16</v>
      </c>
      <c r="B54" s="20"/>
      <c r="C54" s="20"/>
      <c r="D54" s="20"/>
      <c r="E54" s="20"/>
      <c r="F54" s="20"/>
      <c r="G54" s="20"/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</row>
    <row r="55" spans="1:31" ht="15.75" thickBot="1" x14ac:dyDescent="0.3">
      <c r="A55" s="31" t="s">
        <v>15</v>
      </c>
      <c r="B55" s="32"/>
      <c r="C55" s="32"/>
      <c r="D55" s="32"/>
      <c r="E55" s="32"/>
      <c r="F55" s="32"/>
      <c r="G55" s="32"/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</row>
    <row r="56" spans="1:31" ht="15.75" thickBot="1" x14ac:dyDescent="0.3">
      <c r="A56" s="15"/>
      <c r="B56" s="33"/>
      <c r="C56" s="33"/>
      <c r="D56" s="33"/>
      <c r="E56" s="33"/>
      <c r="F56" s="33"/>
      <c r="G56" s="33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</row>
    <row r="57" spans="1:31" x14ac:dyDescent="0.25">
      <c r="A57" s="9" t="s">
        <v>17</v>
      </c>
      <c r="B57" s="29"/>
      <c r="C57" s="29"/>
      <c r="D57" s="29"/>
      <c r="E57" s="29"/>
      <c r="F57" s="29"/>
      <c r="G57" s="29"/>
      <c r="H57" s="10">
        <f t="shared" ref="H57:T57" si="18">H58+H59</f>
        <v>0</v>
      </c>
      <c r="I57" s="10">
        <f t="shared" si="18"/>
        <v>0</v>
      </c>
      <c r="J57" s="10">
        <f t="shared" si="18"/>
        <v>2</v>
      </c>
      <c r="K57" s="10">
        <f t="shared" si="18"/>
        <v>9</v>
      </c>
      <c r="L57" s="10">
        <f t="shared" si="18"/>
        <v>64</v>
      </c>
      <c r="M57" s="10">
        <f t="shared" si="18"/>
        <v>63</v>
      </c>
      <c r="N57" s="10">
        <f t="shared" si="18"/>
        <v>62</v>
      </c>
      <c r="O57" s="10">
        <f t="shared" si="18"/>
        <v>60</v>
      </c>
      <c r="P57" s="10">
        <f t="shared" si="18"/>
        <v>59</v>
      </c>
      <c r="Q57" s="10">
        <f t="shared" si="18"/>
        <v>58</v>
      </c>
      <c r="R57" s="10">
        <f t="shared" si="18"/>
        <v>57</v>
      </c>
      <c r="S57" s="10">
        <f t="shared" si="18"/>
        <v>56</v>
      </c>
      <c r="T57" s="10">
        <f t="shared" si="18"/>
        <v>54</v>
      </c>
      <c r="U57" s="10">
        <f t="shared" ref="U57" si="19">U58+U59</f>
        <v>53</v>
      </c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</row>
    <row r="58" spans="1:31" x14ac:dyDescent="0.25">
      <c r="A58" s="30" t="s">
        <v>16</v>
      </c>
      <c r="B58" s="20"/>
      <c r="C58" s="20"/>
      <c r="D58" s="20"/>
      <c r="E58" s="20"/>
      <c r="F58" s="20"/>
      <c r="G58" s="20"/>
      <c r="H58" s="6">
        <v>0</v>
      </c>
      <c r="I58" s="6">
        <v>0</v>
      </c>
      <c r="J58" s="6">
        <v>0</v>
      </c>
      <c r="K58" s="6">
        <v>0</v>
      </c>
      <c r="L58" s="6">
        <v>52</v>
      </c>
      <c r="M58" s="6">
        <v>52</v>
      </c>
      <c r="N58" s="6">
        <v>52</v>
      </c>
      <c r="O58" s="6">
        <v>52</v>
      </c>
      <c r="P58" s="6">
        <v>52</v>
      </c>
      <c r="Q58" s="6">
        <v>52</v>
      </c>
      <c r="R58" s="6">
        <v>52</v>
      </c>
      <c r="S58" s="6">
        <v>52</v>
      </c>
      <c r="T58" s="6">
        <v>52</v>
      </c>
      <c r="U58" s="6">
        <v>52</v>
      </c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</row>
    <row r="59" spans="1:31" ht="15.75" thickBot="1" x14ac:dyDescent="0.3">
      <c r="A59" s="31" t="s">
        <v>15</v>
      </c>
      <c r="B59" s="32"/>
      <c r="C59" s="32"/>
      <c r="D59" s="32"/>
      <c r="E59" s="32"/>
      <c r="F59" s="32"/>
      <c r="G59" s="32"/>
      <c r="H59" s="23">
        <v>0</v>
      </c>
      <c r="I59" s="23">
        <v>0</v>
      </c>
      <c r="J59" s="23">
        <v>2</v>
      </c>
      <c r="K59" s="23">
        <v>9</v>
      </c>
      <c r="L59" s="23">
        <v>12</v>
      </c>
      <c r="M59" s="23">
        <v>11</v>
      </c>
      <c r="N59" s="23">
        <v>10</v>
      </c>
      <c r="O59" s="23">
        <v>8</v>
      </c>
      <c r="P59" s="23">
        <v>7</v>
      </c>
      <c r="Q59" s="23">
        <v>6</v>
      </c>
      <c r="R59" s="23">
        <v>5</v>
      </c>
      <c r="S59" s="23">
        <v>4</v>
      </c>
      <c r="T59" s="23">
        <v>2</v>
      </c>
      <c r="U59" s="23">
        <v>1</v>
      </c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</row>
    <row r="60" spans="1:31" ht="15.75" thickBot="1" x14ac:dyDescent="0.3">
      <c r="A60" s="15"/>
      <c r="B60" s="33"/>
      <c r="C60" s="33"/>
      <c r="D60" s="33"/>
      <c r="E60" s="33"/>
      <c r="F60" s="33"/>
      <c r="G60" s="33"/>
    </row>
    <row r="61" spans="1:31" x14ac:dyDescent="0.25">
      <c r="A61" s="9" t="s">
        <v>18</v>
      </c>
      <c r="B61" s="29"/>
      <c r="C61" s="29"/>
      <c r="D61" s="29"/>
      <c r="E61" s="29"/>
      <c r="F61" s="29"/>
      <c r="G61" s="29"/>
      <c r="H61" s="10">
        <f t="shared" ref="H61:T61" si="20">H62+H63</f>
        <v>0</v>
      </c>
      <c r="I61" s="10">
        <f t="shared" si="20"/>
        <v>0</v>
      </c>
      <c r="J61" s="10">
        <f t="shared" si="20"/>
        <v>0</v>
      </c>
      <c r="K61" s="10">
        <f t="shared" si="20"/>
        <v>0</v>
      </c>
      <c r="L61" s="10">
        <f t="shared" si="20"/>
        <v>0</v>
      </c>
      <c r="M61" s="10">
        <f t="shared" si="20"/>
        <v>0</v>
      </c>
      <c r="N61" s="10">
        <f t="shared" si="20"/>
        <v>0</v>
      </c>
      <c r="O61" s="10">
        <f t="shared" si="20"/>
        <v>0</v>
      </c>
      <c r="P61" s="10">
        <f t="shared" si="20"/>
        <v>0</v>
      </c>
      <c r="Q61" s="10">
        <f t="shared" si="20"/>
        <v>0</v>
      </c>
      <c r="R61" s="10">
        <f t="shared" si="20"/>
        <v>0</v>
      </c>
      <c r="S61" s="10">
        <f t="shared" si="20"/>
        <v>0</v>
      </c>
      <c r="T61" s="10">
        <f t="shared" si="20"/>
        <v>0</v>
      </c>
      <c r="U61" s="10">
        <f t="shared" ref="U61" si="21">U62+U63</f>
        <v>0</v>
      </c>
    </row>
    <row r="62" spans="1:31" x14ac:dyDescent="0.25">
      <c r="A62" s="30" t="s">
        <v>16</v>
      </c>
      <c r="B62" s="20"/>
      <c r="C62" s="20"/>
      <c r="D62" s="20"/>
      <c r="E62" s="20"/>
      <c r="F62" s="20"/>
      <c r="G62" s="20"/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1:31" ht="15.75" thickBot="1" x14ac:dyDescent="0.3">
      <c r="A63" s="31" t="s">
        <v>15</v>
      </c>
      <c r="B63" s="32"/>
      <c r="C63" s="32"/>
      <c r="D63" s="32"/>
      <c r="E63" s="32"/>
      <c r="F63" s="32"/>
      <c r="G63" s="32"/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</row>
    <row r="64" spans="1:31" x14ac:dyDescent="0.25">
      <c r="A64" s="34" t="s">
        <v>19</v>
      </c>
      <c r="B64" s="35">
        <f>B65+B66</f>
        <v>0</v>
      </c>
      <c r="C64" s="35">
        <f t="shared" ref="C64:Q64" si="22">C65+C66</f>
        <v>0</v>
      </c>
      <c r="D64" s="35">
        <f t="shared" si="22"/>
        <v>0</v>
      </c>
      <c r="E64" s="35">
        <f t="shared" si="22"/>
        <v>0</v>
      </c>
      <c r="F64" s="35">
        <f t="shared" si="22"/>
        <v>0</v>
      </c>
      <c r="G64" s="35">
        <f t="shared" si="22"/>
        <v>0</v>
      </c>
      <c r="H64" s="35">
        <f t="shared" si="22"/>
        <v>0</v>
      </c>
      <c r="I64" s="35">
        <f t="shared" si="22"/>
        <v>0</v>
      </c>
      <c r="J64" s="35">
        <f t="shared" si="22"/>
        <v>2</v>
      </c>
      <c r="K64" s="35">
        <f t="shared" si="22"/>
        <v>9</v>
      </c>
      <c r="L64" s="35">
        <f t="shared" si="22"/>
        <v>64</v>
      </c>
      <c r="M64" s="35">
        <f t="shared" si="22"/>
        <v>63</v>
      </c>
      <c r="N64" s="35">
        <f t="shared" si="22"/>
        <v>62</v>
      </c>
      <c r="O64" s="35">
        <f t="shared" si="22"/>
        <v>60</v>
      </c>
      <c r="P64" s="35">
        <f t="shared" si="22"/>
        <v>59</v>
      </c>
      <c r="Q64" s="35">
        <f t="shared" si="22"/>
        <v>58</v>
      </c>
      <c r="R64" s="35">
        <f>R65+R66</f>
        <v>57</v>
      </c>
      <c r="S64" s="35">
        <f>S65+S66</f>
        <v>56</v>
      </c>
      <c r="T64" s="35">
        <f>T65+T66</f>
        <v>54</v>
      </c>
      <c r="U64" s="35">
        <f>U65+U66</f>
        <v>53</v>
      </c>
    </row>
    <row r="65" spans="1:21" x14ac:dyDescent="0.25">
      <c r="A65" s="36" t="s">
        <v>13</v>
      </c>
      <c r="B65" s="37">
        <f t="shared" ref="B65:T66" si="23">B54+B58+B62</f>
        <v>0</v>
      </c>
      <c r="C65" s="37">
        <f t="shared" si="23"/>
        <v>0</v>
      </c>
      <c r="D65" s="37">
        <f t="shared" si="23"/>
        <v>0</v>
      </c>
      <c r="E65" s="37">
        <f t="shared" si="23"/>
        <v>0</v>
      </c>
      <c r="F65" s="37">
        <f t="shared" si="23"/>
        <v>0</v>
      </c>
      <c r="G65" s="37">
        <f t="shared" si="23"/>
        <v>0</v>
      </c>
      <c r="H65" s="37">
        <f t="shared" si="23"/>
        <v>0</v>
      </c>
      <c r="I65" s="37">
        <f t="shared" si="23"/>
        <v>0</v>
      </c>
      <c r="J65" s="37">
        <f t="shared" si="23"/>
        <v>0</v>
      </c>
      <c r="K65" s="37">
        <f t="shared" si="23"/>
        <v>0</v>
      </c>
      <c r="L65" s="37">
        <f t="shared" si="23"/>
        <v>52</v>
      </c>
      <c r="M65" s="37">
        <f t="shared" si="23"/>
        <v>52</v>
      </c>
      <c r="N65" s="37">
        <f t="shared" si="23"/>
        <v>52</v>
      </c>
      <c r="O65" s="37">
        <f t="shared" si="23"/>
        <v>52</v>
      </c>
      <c r="P65" s="37">
        <f t="shared" si="23"/>
        <v>52</v>
      </c>
      <c r="Q65" s="37">
        <f t="shared" si="23"/>
        <v>52</v>
      </c>
      <c r="R65" s="37">
        <f t="shared" si="23"/>
        <v>52</v>
      </c>
      <c r="S65" s="37">
        <f t="shared" si="23"/>
        <v>52</v>
      </c>
      <c r="T65" s="37">
        <f t="shared" si="23"/>
        <v>52</v>
      </c>
      <c r="U65" s="37">
        <f t="shared" ref="U65" si="24">U54+U58+U62</f>
        <v>52</v>
      </c>
    </row>
    <row r="66" spans="1:21" x14ac:dyDescent="0.25">
      <c r="A66" s="38" t="s">
        <v>15</v>
      </c>
      <c r="B66" s="39">
        <f t="shared" ref="B66:S66" si="25">B55+B59+B63</f>
        <v>0</v>
      </c>
      <c r="C66" s="39">
        <f t="shared" si="25"/>
        <v>0</v>
      </c>
      <c r="D66" s="39">
        <f t="shared" si="25"/>
        <v>0</v>
      </c>
      <c r="E66" s="39">
        <f t="shared" si="25"/>
        <v>0</v>
      </c>
      <c r="F66" s="39">
        <f t="shared" si="25"/>
        <v>0</v>
      </c>
      <c r="G66" s="39">
        <f t="shared" si="25"/>
        <v>0</v>
      </c>
      <c r="H66" s="39">
        <f t="shared" si="25"/>
        <v>0</v>
      </c>
      <c r="I66" s="39">
        <f t="shared" si="25"/>
        <v>0</v>
      </c>
      <c r="J66" s="39">
        <f t="shared" si="25"/>
        <v>2</v>
      </c>
      <c r="K66" s="39">
        <f t="shared" si="25"/>
        <v>9</v>
      </c>
      <c r="L66" s="39">
        <f t="shared" si="25"/>
        <v>12</v>
      </c>
      <c r="M66" s="39">
        <f t="shared" si="25"/>
        <v>11</v>
      </c>
      <c r="N66" s="39">
        <f t="shared" si="25"/>
        <v>10</v>
      </c>
      <c r="O66" s="39">
        <f t="shared" si="25"/>
        <v>8</v>
      </c>
      <c r="P66" s="39">
        <f t="shared" si="25"/>
        <v>7</v>
      </c>
      <c r="Q66" s="39">
        <f t="shared" si="25"/>
        <v>6</v>
      </c>
      <c r="R66" s="39">
        <f t="shared" si="25"/>
        <v>5</v>
      </c>
      <c r="S66" s="39">
        <f t="shared" si="25"/>
        <v>4</v>
      </c>
      <c r="T66" s="39">
        <f t="shared" si="23"/>
        <v>2</v>
      </c>
      <c r="U66" s="39">
        <f t="shared" ref="U66" si="26">U55+U59+U63</f>
        <v>1</v>
      </c>
    </row>
    <row r="70" spans="1:21" ht="15.75" x14ac:dyDescent="0.25">
      <c r="A70" s="47" t="s">
        <v>56</v>
      </c>
      <c r="H70" s="11"/>
    </row>
    <row r="71" spans="1:21" x14ac:dyDescent="0.25">
      <c r="A71" s="1" t="s">
        <v>11</v>
      </c>
      <c r="H71" s="11"/>
    </row>
    <row r="72" spans="1:21" x14ac:dyDescent="0.25">
      <c r="A72" s="12" t="s">
        <v>87</v>
      </c>
      <c r="H72" s="11"/>
    </row>
    <row r="73" spans="1:21" x14ac:dyDescent="0.25">
      <c r="A73" s="1"/>
      <c r="H73" s="11"/>
    </row>
    <row r="74" spans="1:21" ht="15.75" thickBot="1" x14ac:dyDescent="0.3">
      <c r="B74" s="11" t="s">
        <v>12</v>
      </c>
      <c r="C74" s="11" t="s">
        <v>12</v>
      </c>
      <c r="D74" s="11" t="s">
        <v>12</v>
      </c>
      <c r="E74" s="11" t="s">
        <v>12</v>
      </c>
      <c r="F74" s="11" t="s">
        <v>12</v>
      </c>
      <c r="G74" s="11" t="s">
        <v>12</v>
      </c>
      <c r="H74" s="11" t="s">
        <v>12</v>
      </c>
      <c r="I74" s="11" t="s">
        <v>12</v>
      </c>
      <c r="J74" s="11" t="s">
        <v>12</v>
      </c>
    </row>
    <row r="75" spans="1:21" ht="15.75" thickBot="1" x14ac:dyDescent="0.3">
      <c r="A75" s="8" t="s">
        <v>6</v>
      </c>
      <c r="B75" s="27">
        <v>2015</v>
      </c>
      <c r="C75" s="27">
        <v>2016</v>
      </c>
      <c r="D75" s="27">
        <v>2017</v>
      </c>
      <c r="E75" s="27">
        <v>2018</v>
      </c>
      <c r="F75" s="27">
        <v>2019</v>
      </c>
      <c r="G75" s="27">
        <v>2020</v>
      </c>
      <c r="H75" s="46">
        <v>2021</v>
      </c>
      <c r="I75" s="28">
        <v>2022</v>
      </c>
      <c r="J75" s="28">
        <v>2023</v>
      </c>
      <c r="K75" s="28">
        <v>2024</v>
      </c>
      <c r="L75" s="28">
        <v>2025</v>
      </c>
      <c r="M75" s="28">
        <v>2026</v>
      </c>
      <c r="N75" s="28">
        <v>2027</v>
      </c>
      <c r="O75" s="28">
        <v>2028</v>
      </c>
      <c r="P75" s="28">
        <v>2029</v>
      </c>
      <c r="Q75" s="28">
        <v>2030</v>
      </c>
      <c r="R75" s="28">
        <v>2031</v>
      </c>
      <c r="S75" s="28">
        <v>2032</v>
      </c>
      <c r="T75" s="28">
        <v>2033</v>
      </c>
      <c r="U75" s="28">
        <v>2034</v>
      </c>
    </row>
    <row r="76" spans="1:21" x14ac:dyDescent="0.25">
      <c r="A76" s="9" t="s">
        <v>14</v>
      </c>
      <c r="B76" s="29">
        <f>B77+B78</f>
        <v>0</v>
      </c>
      <c r="C76" s="29">
        <f t="shared" ref="C76:U76" si="27">C77+C78</f>
        <v>0</v>
      </c>
      <c r="D76" s="29">
        <f t="shared" si="27"/>
        <v>0</v>
      </c>
      <c r="E76" s="29">
        <f t="shared" si="27"/>
        <v>0</v>
      </c>
      <c r="F76" s="29">
        <f t="shared" si="27"/>
        <v>0</v>
      </c>
      <c r="G76" s="29">
        <f t="shared" si="27"/>
        <v>0</v>
      </c>
      <c r="H76" s="10">
        <f t="shared" si="27"/>
        <v>0</v>
      </c>
      <c r="I76" s="10">
        <f t="shared" si="27"/>
        <v>0</v>
      </c>
      <c r="J76" s="10">
        <f t="shared" si="27"/>
        <v>0</v>
      </c>
      <c r="K76" s="10">
        <f t="shared" si="27"/>
        <v>0</v>
      </c>
      <c r="L76" s="10">
        <f t="shared" si="27"/>
        <v>0</v>
      </c>
      <c r="M76" s="10">
        <f t="shared" si="27"/>
        <v>0</v>
      </c>
      <c r="N76" s="10">
        <f t="shared" si="27"/>
        <v>0</v>
      </c>
      <c r="O76" s="10">
        <f t="shared" si="27"/>
        <v>0</v>
      </c>
      <c r="P76" s="10">
        <f t="shared" si="27"/>
        <v>0</v>
      </c>
      <c r="Q76" s="10">
        <f t="shared" si="27"/>
        <v>0</v>
      </c>
      <c r="R76" s="10">
        <f t="shared" si="27"/>
        <v>0</v>
      </c>
      <c r="S76" s="10">
        <f t="shared" si="27"/>
        <v>0</v>
      </c>
      <c r="T76" s="10">
        <f t="shared" si="27"/>
        <v>0</v>
      </c>
      <c r="U76" s="10">
        <f t="shared" si="27"/>
        <v>0</v>
      </c>
    </row>
    <row r="77" spans="1:21" x14ac:dyDescent="0.25">
      <c r="A77" s="30" t="s">
        <v>16</v>
      </c>
      <c r="B77" s="20"/>
      <c r="C77" s="20"/>
      <c r="D77" s="20"/>
      <c r="E77" s="20"/>
      <c r="F77" s="20"/>
      <c r="G77" s="20"/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1:21" ht="15.75" thickBot="1" x14ac:dyDescent="0.3">
      <c r="A78" s="31" t="s">
        <v>15</v>
      </c>
      <c r="B78" s="32"/>
      <c r="C78" s="32"/>
      <c r="D78" s="32"/>
      <c r="E78" s="32"/>
      <c r="F78" s="32"/>
      <c r="G78" s="32"/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</row>
    <row r="79" spans="1:21" ht="15.75" thickBot="1" x14ac:dyDescent="0.3">
      <c r="A79" s="15"/>
      <c r="B79" s="33"/>
      <c r="C79" s="33"/>
      <c r="D79" s="33"/>
      <c r="E79" s="33"/>
      <c r="F79" s="33"/>
      <c r="G79" s="33"/>
    </row>
    <row r="80" spans="1:21" x14ac:dyDescent="0.25">
      <c r="A80" s="9" t="s">
        <v>17</v>
      </c>
      <c r="B80" s="29"/>
      <c r="C80" s="29"/>
      <c r="D80" s="29"/>
      <c r="E80" s="29"/>
      <c r="F80" s="29"/>
      <c r="G80" s="29"/>
      <c r="H80" s="10">
        <f t="shared" ref="H80:U80" si="28">H81+H82</f>
        <v>0</v>
      </c>
      <c r="I80" s="10">
        <f t="shared" si="28"/>
        <v>0</v>
      </c>
      <c r="J80" s="10">
        <f t="shared" si="28"/>
        <v>0</v>
      </c>
      <c r="K80" s="10">
        <f t="shared" si="28"/>
        <v>0</v>
      </c>
      <c r="L80" s="10">
        <f t="shared" si="28"/>
        <v>0</v>
      </c>
      <c r="M80" s="10">
        <f t="shared" si="28"/>
        <v>0</v>
      </c>
      <c r="N80" s="10">
        <f t="shared" si="28"/>
        <v>0</v>
      </c>
      <c r="O80" s="10">
        <f t="shared" si="28"/>
        <v>0</v>
      </c>
      <c r="P80" s="10">
        <f t="shared" si="28"/>
        <v>0</v>
      </c>
      <c r="Q80" s="10">
        <f t="shared" si="28"/>
        <v>0</v>
      </c>
      <c r="R80" s="10">
        <f t="shared" si="28"/>
        <v>0</v>
      </c>
      <c r="S80" s="10">
        <f t="shared" si="28"/>
        <v>0</v>
      </c>
      <c r="T80" s="10">
        <f t="shared" si="28"/>
        <v>0</v>
      </c>
      <c r="U80" s="10">
        <f t="shared" si="28"/>
        <v>0</v>
      </c>
    </row>
    <row r="81" spans="1:22" x14ac:dyDescent="0.25">
      <c r="A81" s="30" t="s">
        <v>16</v>
      </c>
      <c r="B81" s="20"/>
      <c r="C81" s="20"/>
      <c r="D81" s="20"/>
      <c r="E81" s="20"/>
      <c r="F81" s="20"/>
      <c r="G81" s="20"/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1:22" ht="15.75" thickBot="1" x14ac:dyDescent="0.3">
      <c r="A82" s="31" t="s">
        <v>15</v>
      </c>
      <c r="B82" s="32"/>
      <c r="C82" s="32"/>
      <c r="D82" s="32"/>
      <c r="E82" s="32"/>
      <c r="F82" s="32"/>
      <c r="G82" s="32"/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1:22" ht="15.75" thickBot="1" x14ac:dyDescent="0.3">
      <c r="A83" s="15"/>
      <c r="B83" s="33"/>
      <c r="C83" s="33"/>
      <c r="D83" s="33"/>
      <c r="E83" s="33"/>
      <c r="F83" s="33"/>
      <c r="G83" s="33"/>
    </row>
    <row r="84" spans="1:22" x14ac:dyDescent="0.25">
      <c r="A84" s="9" t="s">
        <v>18</v>
      </c>
      <c r="B84" s="29"/>
      <c r="C84" s="29"/>
      <c r="D84" s="29"/>
      <c r="E84" s="29"/>
      <c r="F84" s="29"/>
      <c r="G84" s="29"/>
      <c r="H84" s="10">
        <f t="shared" ref="H84:U84" si="29">H85+H86</f>
        <v>0</v>
      </c>
      <c r="I84" s="10">
        <f t="shared" si="29"/>
        <v>0</v>
      </c>
      <c r="J84" s="10">
        <f t="shared" si="29"/>
        <v>0</v>
      </c>
      <c r="K84" s="10">
        <f t="shared" si="29"/>
        <v>0</v>
      </c>
      <c r="L84" s="10">
        <f t="shared" si="29"/>
        <v>0.60000000000000009</v>
      </c>
      <c r="M84" s="10">
        <f t="shared" si="29"/>
        <v>1.7</v>
      </c>
      <c r="N84" s="10">
        <f t="shared" si="29"/>
        <v>3</v>
      </c>
      <c r="O84" s="10">
        <f t="shared" si="29"/>
        <v>3.8</v>
      </c>
      <c r="P84" s="10">
        <f t="shared" si="29"/>
        <v>3.8</v>
      </c>
      <c r="Q84" s="10">
        <f t="shared" si="29"/>
        <v>3.7</v>
      </c>
      <c r="R84" s="10">
        <f t="shared" si="29"/>
        <v>3.5999999999999996</v>
      </c>
      <c r="S84" s="10">
        <f t="shared" si="29"/>
        <v>3.5</v>
      </c>
      <c r="T84" s="10">
        <f t="shared" si="29"/>
        <v>3.4</v>
      </c>
      <c r="U84" s="10">
        <f t="shared" si="29"/>
        <v>3.4</v>
      </c>
    </row>
    <row r="85" spans="1:22" x14ac:dyDescent="0.25">
      <c r="A85" s="30" t="s">
        <v>16</v>
      </c>
      <c r="B85" s="20"/>
      <c r="C85" s="20"/>
      <c r="D85" s="20"/>
      <c r="E85" s="20"/>
      <c r="F85" s="20"/>
      <c r="G85" s="20"/>
      <c r="H85" s="6">
        <v>0</v>
      </c>
      <c r="I85" s="6">
        <v>0</v>
      </c>
      <c r="J85" s="6">
        <v>0</v>
      </c>
      <c r="K85" s="6">
        <v>0</v>
      </c>
      <c r="L85" s="6">
        <v>0.4</v>
      </c>
      <c r="M85" s="6">
        <v>1</v>
      </c>
      <c r="N85" s="6">
        <v>2</v>
      </c>
      <c r="O85" s="6">
        <v>2.4</v>
      </c>
      <c r="P85" s="6">
        <v>2.4</v>
      </c>
      <c r="Q85" s="6">
        <v>2.4</v>
      </c>
      <c r="R85" s="6">
        <v>2.4</v>
      </c>
      <c r="S85" s="6">
        <v>2.4</v>
      </c>
      <c r="T85" s="6">
        <v>2.4</v>
      </c>
      <c r="U85" s="6">
        <v>2.4</v>
      </c>
    </row>
    <row r="86" spans="1:22" ht="15.75" thickBot="1" x14ac:dyDescent="0.3">
      <c r="A86" s="31" t="s">
        <v>15</v>
      </c>
      <c r="B86" s="32"/>
      <c r="C86" s="32"/>
      <c r="D86" s="32"/>
      <c r="E86" s="32"/>
      <c r="F86" s="32"/>
      <c r="G86" s="32"/>
      <c r="H86" s="23">
        <v>0</v>
      </c>
      <c r="I86" s="23">
        <v>0</v>
      </c>
      <c r="J86" s="23">
        <v>0</v>
      </c>
      <c r="K86" s="23">
        <v>0</v>
      </c>
      <c r="L86" s="23">
        <v>0.2</v>
      </c>
      <c r="M86" s="23">
        <v>0.7</v>
      </c>
      <c r="N86" s="23">
        <v>1</v>
      </c>
      <c r="O86" s="23">
        <v>1.4</v>
      </c>
      <c r="P86" s="23">
        <v>1.4</v>
      </c>
      <c r="Q86" s="23">
        <v>1.3</v>
      </c>
      <c r="R86" s="23">
        <v>1.2</v>
      </c>
      <c r="S86" s="23">
        <v>1.1000000000000001</v>
      </c>
      <c r="T86" s="23">
        <v>1</v>
      </c>
      <c r="U86" s="23">
        <v>1</v>
      </c>
    </row>
    <row r="87" spans="1:22" x14ac:dyDescent="0.25">
      <c r="A87" s="34" t="s">
        <v>19</v>
      </c>
      <c r="B87" s="35">
        <f>B88+B89</f>
        <v>0</v>
      </c>
      <c r="C87" s="35">
        <f t="shared" ref="C87:Q87" si="30">C88+C89</f>
        <v>0</v>
      </c>
      <c r="D87" s="35">
        <f t="shared" si="30"/>
        <v>0</v>
      </c>
      <c r="E87" s="35">
        <f t="shared" si="30"/>
        <v>0</v>
      </c>
      <c r="F87" s="35">
        <f t="shared" si="30"/>
        <v>0</v>
      </c>
      <c r="G87" s="35">
        <f t="shared" si="30"/>
        <v>0</v>
      </c>
      <c r="H87" s="35">
        <f t="shared" si="30"/>
        <v>0</v>
      </c>
      <c r="I87" s="35">
        <f t="shared" si="30"/>
        <v>0</v>
      </c>
      <c r="J87" s="35">
        <f t="shared" si="30"/>
        <v>0</v>
      </c>
      <c r="K87" s="35">
        <f t="shared" si="30"/>
        <v>0</v>
      </c>
      <c r="L87" s="35">
        <f t="shared" si="30"/>
        <v>0.60000000000000009</v>
      </c>
      <c r="M87" s="35">
        <f t="shared" si="30"/>
        <v>1.7</v>
      </c>
      <c r="N87" s="35">
        <f t="shared" si="30"/>
        <v>3</v>
      </c>
      <c r="O87" s="35">
        <f t="shared" si="30"/>
        <v>3.8</v>
      </c>
      <c r="P87" s="35">
        <f t="shared" si="30"/>
        <v>3.8</v>
      </c>
      <c r="Q87" s="35">
        <f t="shared" si="30"/>
        <v>3.7</v>
      </c>
      <c r="R87" s="35">
        <f>R88+R89</f>
        <v>3.5999999999999996</v>
      </c>
      <c r="S87" s="35">
        <f>S88+S89</f>
        <v>3.5</v>
      </c>
      <c r="T87" s="35">
        <f>T88+T89</f>
        <v>3.4</v>
      </c>
      <c r="U87" s="35">
        <f>U88+U89</f>
        <v>3.4</v>
      </c>
    </row>
    <row r="88" spans="1:22" x14ac:dyDescent="0.25">
      <c r="A88" s="36" t="s">
        <v>13</v>
      </c>
      <c r="B88" s="37">
        <f t="shared" ref="B88:U89" si="31">B77+B81+B85</f>
        <v>0</v>
      </c>
      <c r="C88" s="37">
        <f t="shared" si="31"/>
        <v>0</v>
      </c>
      <c r="D88" s="37">
        <f t="shared" si="31"/>
        <v>0</v>
      </c>
      <c r="E88" s="37">
        <f t="shared" si="31"/>
        <v>0</v>
      </c>
      <c r="F88" s="37">
        <f t="shared" si="31"/>
        <v>0</v>
      </c>
      <c r="G88" s="37">
        <f t="shared" si="31"/>
        <v>0</v>
      </c>
      <c r="H88" s="37">
        <f t="shared" si="31"/>
        <v>0</v>
      </c>
      <c r="I88" s="37">
        <f t="shared" si="31"/>
        <v>0</v>
      </c>
      <c r="J88" s="37">
        <f t="shared" si="31"/>
        <v>0</v>
      </c>
      <c r="K88" s="37">
        <f t="shared" si="31"/>
        <v>0</v>
      </c>
      <c r="L88" s="37">
        <f t="shared" si="31"/>
        <v>0.4</v>
      </c>
      <c r="M88" s="37">
        <f t="shared" si="31"/>
        <v>1</v>
      </c>
      <c r="N88" s="37">
        <f t="shared" si="31"/>
        <v>2</v>
      </c>
      <c r="O88" s="37">
        <f t="shared" si="31"/>
        <v>2.4</v>
      </c>
      <c r="P88" s="37">
        <f t="shared" si="31"/>
        <v>2.4</v>
      </c>
      <c r="Q88" s="37">
        <f t="shared" si="31"/>
        <v>2.4</v>
      </c>
      <c r="R88" s="37">
        <f t="shared" si="31"/>
        <v>2.4</v>
      </c>
      <c r="S88" s="37">
        <f t="shared" si="31"/>
        <v>2.4</v>
      </c>
      <c r="T88" s="37">
        <f t="shared" si="31"/>
        <v>2.4</v>
      </c>
      <c r="U88" s="37">
        <f t="shared" si="31"/>
        <v>2.4</v>
      </c>
    </row>
    <row r="89" spans="1:22" x14ac:dyDescent="0.25">
      <c r="A89" s="38" t="s">
        <v>15</v>
      </c>
      <c r="B89" s="39">
        <f t="shared" ref="B89:T89" si="32">B78+B82+B86</f>
        <v>0</v>
      </c>
      <c r="C89" s="39">
        <f t="shared" si="32"/>
        <v>0</v>
      </c>
      <c r="D89" s="39">
        <f t="shared" si="32"/>
        <v>0</v>
      </c>
      <c r="E89" s="39">
        <f t="shared" si="32"/>
        <v>0</v>
      </c>
      <c r="F89" s="39">
        <f t="shared" si="32"/>
        <v>0</v>
      </c>
      <c r="G89" s="39">
        <f t="shared" si="32"/>
        <v>0</v>
      </c>
      <c r="H89" s="39">
        <f t="shared" si="32"/>
        <v>0</v>
      </c>
      <c r="I89" s="39">
        <f t="shared" si="32"/>
        <v>0</v>
      </c>
      <c r="J89" s="39">
        <f t="shared" si="32"/>
        <v>0</v>
      </c>
      <c r="K89" s="39">
        <f t="shared" si="32"/>
        <v>0</v>
      </c>
      <c r="L89" s="39">
        <f t="shared" si="32"/>
        <v>0.2</v>
      </c>
      <c r="M89" s="39">
        <f t="shared" si="32"/>
        <v>0.7</v>
      </c>
      <c r="N89" s="39">
        <f t="shared" si="32"/>
        <v>1</v>
      </c>
      <c r="O89" s="39">
        <f t="shared" si="32"/>
        <v>1.4</v>
      </c>
      <c r="P89" s="39">
        <f t="shared" si="32"/>
        <v>1.4</v>
      </c>
      <c r="Q89" s="39">
        <f t="shared" si="32"/>
        <v>1.3</v>
      </c>
      <c r="R89" s="39">
        <f t="shared" si="32"/>
        <v>1.2</v>
      </c>
      <c r="S89" s="39">
        <f t="shared" si="32"/>
        <v>1.1000000000000001</v>
      </c>
      <c r="T89" s="39">
        <f t="shared" si="32"/>
        <v>1</v>
      </c>
      <c r="U89" s="39">
        <f t="shared" si="31"/>
        <v>1</v>
      </c>
    </row>
    <row r="90" spans="1:22" ht="15.75" hidden="1" customHeight="1" x14ac:dyDescent="0.25">
      <c r="I90" t="s">
        <v>74</v>
      </c>
      <c r="J90">
        <f>J11+J37+J58+J85</f>
        <v>175</v>
      </c>
      <c r="K90">
        <f t="shared" ref="K90:U90" si="33">K11+K37+K58+K85</f>
        <v>188.5</v>
      </c>
      <c r="L90">
        <f t="shared" si="33"/>
        <v>255.4</v>
      </c>
      <c r="M90">
        <f t="shared" si="33"/>
        <v>282</v>
      </c>
      <c r="N90">
        <f t="shared" si="33"/>
        <v>314</v>
      </c>
      <c r="O90">
        <f t="shared" si="33"/>
        <v>338.4</v>
      </c>
      <c r="P90">
        <f t="shared" si="33"/>
        <v>364.4</v>
      </c>
      <c r="Q90">
        <f t="shared" si="33"/>
        <v>390.4</v>
      </c>
      <c r="R90">
        <f t="shared" si="33"/>
        <v>414.4</v>
      </c>
      <c r="S90">
        <f t="shared" si="33"/>
        <v>437.4</v>
      </c>
      <c r="T90">
        <f t="shared" si="33"/>
        <v>462.4</v>
      </c>
      <c r="U90">
        <f t="shared" si="33"/>
        <v>508.4</v>
      </c>
    </row>
    <row r="91" spans="1:22" hidden="1" x14ac:dyDescent="0.25">
      <c r="I91" t="s">
        <v>84</v>
      </c>
      <c r="J91">
        <f>J12+J38+J59+J86</f>
        <v>114</v>
      </c>
      <c r="K91">
        <f t="shared" ref="K91:U91" si="34">K12+K38+K59+K86</f>
        <v>180.4</v>
      </c>
      <c r="L91">
        <f t="shared" si="34"/>
        <v>208.2</v>
      </c>
      <c r="M91">
        <f t="shared" si="34"/>
        <v>251.7</v>
      </c>
      <c r="N91">
        <f t="shared" si="34"/>
        <v>297</v>
      </c>
      <c r="O91">
        <f t="shared" si="34"/>
        <v>343.4</v>
      </c>
      <c r="P91">
        <f t="shared" si="34"/>
        <v>376.4</v>
      </c>
      <c r="Q91">
        <f t="shared" si="34"/>
        <v>404.3</v>
      </c>
      <c r="R91">
        <f t="shared" si="34"/>
        <v>427.2</v>
      </c>
      <c r="S91">
        <f t="shared" si="34"/>
        <v>447.1</v>
      </c>
      <c r="T91">
        <f t="shared" si="34"/>
        <v>468</v>
      </c>
      <c r="U91">
        <f t="shared" si="34"/>
        <v>490</v>
      </c>
    </row>
    <row r="92" spans="1:22" hidden="1" x14ac:dyDescent="0.25">
      <c r="J92">
        <f>SUM(J90:J91)</f>
        <v>289</v>
      </c>
      <c r="K92">
        <f t="shared" ref="K92:U92" si="35">SUM(K90:K91)</f>
        <v>368.9</v>
      </c>
      <c r="L92">
        <f t="shared" si="35"/>
        <v>463.6</v>
      </c>
      <c r="M92">
        <f t="shared" si="35"/>
        <v>533.70000000000005</v>
      </c>
      <c r="N92">
        <f t="shared" si="35"/>
        <v>611</v>
      </c>
      <c r="O92">
        <f t="shared" si="35"/>
        <v>681.8</v>
      </c>
      <c r="P92">
        <f t="shared" si="35"/>
        <v>740.8</v>
      </c>
      <c r="Q92">
        <f t="shared" si="35"/>
        <v>794.7</v>
      </c>
      <c r="R92">
        <f t="shared" si="35"/>
        <v>841.59999999999991</v>
      </c>
      <c r="S92">
        <f t="shared" si="35"/>
        <v>884.5</v>
      </c>
      <c r="T92">
        <f t="shared" si="35"/>
        <v>930.4</v>
      </c>
      <c r="U92">
        <f t="shared" si="35"/>
        <v>998.4</v>
      </c>
      <c r="V92">
        <f>U92-J92</f>
        <v>709.4</v>
      </c>
    </row>
    <row r="93" spans="1:22" hidden="1" x14ac:dyDescent="0.25"/>
    <row r="94" spans="1:22" hidden="1" x14ac:dyDescent="0.25">
      <c r="A94" s="212" t="s">
        <v>72</v>
      </c>
    </row>
    <row r="95" spans="1:22" hidden="1" x14ac:dyDescent="0.25">
      <c r="A95" s="213" t="s">
        <v>19</v>
      </c>
      <c r="B95" s="213">
        <f t="shared" ref="B95:U95" si="36">B87+B64+B43</f>
        <v>0</v>
      </c>
      <c r="C95" s="213">
        <f t="shared" si="36"/>
        <v>0</v>
      </c>
      <c r="D95" s="213">
        <f t="shared" si="36"/>
        <v>0</v>
      </c>
      <c r="E95" s="213">
        <f t="shared" si="36"/>
        <v>0</v>
      </c>
      <c r="F95" s="213">
        <f t="shared" si="36"/>
        <v>0</v>
      </c>
      <c r="G95" s="213">
        <f t="shared" si="36"/>
        <v>0</v>
      </c>
      <c r="H95" s="213">
        <f t="shared" si="36"/>
        <v>0</v>
      </c>
      <c r="I95" s="213">
        <f t="shared" si="36"/>
        <v>0</v>
      </c>
      <c r="J95" s="213">
        <f t="shared" si="36"/>
        <v>2</v>
      </c>
      <c r="K95" s="213">
        <f t="shared" si="36"/>
        <v>9.9</v>
      </c>
      <c r="L95" s="213">
        <f t="shared" si="36"/>
        <v>66.599999999999994</v>
      </c>
      <c r="M95" s="213">
        <f t="shared" si="36"/>
        <v>67.7</v>
      </c>
      <c r="N95" s="213">
        <f t="shared" si="36"/>
        <v>69</v>
      </c>
      <c r="O95" s="213">
        <f t="shared" si="36"/>
        <v>68.8</v>
      </c>
      <c r="P95" s="213">
        <f t="shared" si="36"/>
        <v>69.8</v>
      </c>
      <c r="Q95" s="213">
        <f t="shared" si="36"/>
        <v>72.7</v>
      </c>
      <c r="R95" s="213">
        <f t="shared" si="36"/>
        <v>74.599999999999994</v>
      </c>
      <c r="S95" s="213">
        <f t="shared" si="36"/>
        <v>76.5</v>
      </c>
      <c r="T95" s="213">
        <f t="shared" si="36"/>
        <v>78.400000000000006</v>
      </c>
      <c r="U95" s="213">
        <f t="shared" si="36"/>
        <v>80.400000000000006</v>
      </c>
    </row>
    <row r="96" spans="1:22" hidden="1" x14ac:dyDescent="0.25">
      <c r="A96" s="6" t="s">
        <v>13</v>
      </c>
      <c r="B96" s="6">
        <f t="shared" ref="B96:U96" si="37">B88+B65+B44</f>
        <v>0</v>
      </c>
      <c r="C96" s="6">
        <f t="shared" si="37"/>
        <v>0</v>
      </c>
      <c r="D96" s="6">
        <f t="shared" si="37"/>
        <v>0</v>
      </c>
      <c r="E96" s="6">
        <f t="shared" si="37"/>
        <v>0</v>
      </c>
      <c r="F96" s="6">
        <f t="shared" si="37"/>
        <v>0</v>
      </c>
      <c r="G96" s="6">
        <f t="shared" si="37"/>
        <v>0</v>
      </c>
      <c r="H96" s="6">
        <f t="shared" si="37"/>
        <v>0</v>
      </c>
      <c r="I96" s="6">
        <f t="shared" si="37"/>
        <v>0</v>
      </c>
      <c r="J96" s="6">
        <f t="shared" si="37"/>
        <v>0</v>
      </c>
      <c r="K96" s="6">
        <f t="shared" si="37"/>
        <v>0.5</v>
      </c>
      <c r="L96" s="6">
        <f t="shared" si="37"/>
        <v>53.4</v>
      </c>
      <c r="M96" s="6">
        <f t="shared" si="37"/>
        <v>55</v>
      </c>
      <c r="N96" s="6">
        <f t="shared" si="37"/>
        <v>56</v>
      </c>
      <c r="O96" s="6">
        <f t="shared" si="37"/>
        <v>57.4</v>
      </c>
      <c r="P96" s="6">
        <f t="shared" si="37"/>
        <v>58.4</v>
      </c>
      <c r="Q96" s="6">
        <f t="shared" si="37"/>
        <v>60.4</v>
      </c>
      <c r="R96" s="6">
        <f t="shared" si="37"/>
        <v>62.4</v>
      </c>
      <c r="S96" s="6">
        <f t="shared" si="37"/>
        <v>64.400000000000006</v>
      </c>
      <c r="T96" s="6">
        <f t="shared" si="37"/>
        <v>66.400000000000006</v>
      </c>
      <c r="U96" s="6">
        <f t="shared" si="37"/>
        <v>68.400000000000006</v>
      </c>
    </row>
    <row r="97" spans="1:21" hidden="1" x14ac:dyDescent="0.25">
      <c r="A97" s="6" t="s">
        <v>15</v>
      </c>
      <c r="B97" s="6">
        <f t="shared" ref="B97:U97" si="38">B89+B66+B45</f>
        <v>0</v>
      </c>
      <c r="C97" s="6">
        <f t="shared" si="38"/>
        <v>0</v>
      </c>
      <c r="D97" s="6">
        <f t="shared" si="38"/>
        <v>0</v>
      </c>
      <c r="E97" s="6">
        <f t="shared" si="38"/>
        <v>0</v>
      </c>
      <c r="F97" s="6">
        <f t="shared" si="38"/>
        <v>0</v>
      </c>
      <c r="G97" s="6">
        <f t="shared" si="38"/>
        <v>0</v>
      </c>
      <c r="H97" s="6">
        <f t="shared" si="38"/>
        <v>0</v>
      </c>
      <c r="I97" s="6">
        <f t="shared" si="38"/>
        <v>0</v>
      </c>
      <c r="J97" s="6">
        <f t="shared" si="38"/>
        <v>2</v>
      </c>
      <c r="K97" s="6">
        <f t="shared" si="38"/>
        <v>9.4</v>
      </c>
      <c r="L97" s="6">
        <f t="shared" si="38"/>
        <v>13.2</v>
      </c>
      <c r="M97" s="6">
        <f t="shared" si="38"/>
        <v>12.7</v>
      </c>
      <c r="N97" s="6">
        <f t="shared" si="38"/>
        <v>13</v>
      </c>
      <c r="O97" s="6">
        <f t="shared" si="38"/>
        <v>11.4</v>
      </c>
      <c r="P97" s="6">
        <f t="shared" si="38"/>
        <v>11.4</v>
      </c>
      <c r="Q97" s="6">
        <f t="shared" si="38"/>
        <v>12.3</v>
      </c>
      <c r="R97" s="6">
        <f t="shared" si="38"/>
        <v>12.2</v>
      </c>
      <c r="S97" s="6">
        <f t="shared" si="38"/>
        <v>12.1</v>
      </c>
      <c r="T97" s="6">
        <f t="shared" si="38"/>
        <v>12</v>
      </c>
      <c r="U97" s="6">
        <f t="shared" si="38"/>
        <v>12</v>
      </c>
    </row>
    <row r="98" spans="1:21" hidden="1" x14ac:dyDescent="0.25"/>
    <row r="99" spans="1:21" hidden="1" x14ac:dyDescent="0.25"/>
    <row r="100" spans="1:21" hidden="1" x14ac:dyDescent="0.25"/>
    <row r="101" spans="1:21" hidden="1" x14ac:dyDescent="0.25">
      <c r="H101" t="s">
        <v>74</v>
      </c>
      <c r="J101">
        <f t="shared" ref="J101:U101" si="39">J11+J37+J58+J85</f>
        <v>175</v>
      </c>
      <c r="K101">
        <f t="shared" si="39"/>
        <v>188.5</v>
      </c>
      <c r="L101">
        <f t="shared" si="39"/>
        <v>255.4</v>
      </c>
      <c r="M101">
        <f t="shared" si="39"/>
        <v>282</v>
      </c>
      <c r="N101">
        <f t="shared" si="39"/>
        <v>314</v>
      </c>
      <c r="O101">
        <f t="shared" si="39"/>
        <v>338.4</v>
      </c>
      <c r="P101">
        <f t="shared" si="39"/>
        <v>364.4</v>
      </c>
      <c r="Q101">
        <f t="shared" si="39"/>
        <v>390.4</v>
      </c>
      <c r="R101">
        <f t="shared" si="39"/>
        <v>414.4</v>
      </c>
      <c r="S101">
        <f t="shared" si="39"/>
        <v>437.4</v>
      </c>
      <c r="T101">
        <f t="shared" si="39"/>
        <v>462.4</v>
      </c>
      <c r="U101">
        <f t="shared" si="39"/>
        <v>508.4</v>
      </c>
    </row>
    <row r="102" spans="1:21" hidden="1" x14ac:dyDescent="0.25">
      <c r="G102" t="s">
        <v>81</v>
      </c>
      <c r="H102" t="s">
        <v>82</v>
      </c>
      <c r="J102">
        <f t="shared" ref="J102:U102" si="40">J11</f>
        <v>175</v>
      </c>
      <c r="K102">
        <f t="shared" si="40"/>
        <v>188</v>
      </c>
      <c r="L102">
        <f t="shared" si="40"/>
        <v>202</v>
      </c>
      <c r="M102">
        <f t="shared" si="40"/>
        <v>227</v>
      </c>
      <c r="N102">
        <f t="shared" si="40"/>
        <v>258</v>
      </c>
      <c r="O102">
        <f t="shared" si="40"/>
        <v>281</v>
      </c>
      <c r="P102">
        <f t="shared" si="40"/>
        <v>306</v>
      </c>
      <c r="Q102">
        <f t="shared" si="40"/>
        <v>330</v>
      </c>
      <c r="R102">
        <f t="shared" si="40"/>
        <v>352</v>
      </c>
      <c r="S102">
        <f t="shared" si="40"/>
        <v>373</v>
      </c>
      <c r="T102">
        <f t="shared" si="40"/>
        <v>396</v>
      </c>
      <c r="U102">
        <f t="shared" si="40"/>
        <v>440</v>
      </c>
    </row>
    <row r="103" spans="1:21" hidden="1" x14ac:dyDescent="0.25">
      <c r="G103" t="s">
        <v>81</v>
      </c>
      <c r="H103" t="s">
        <v>83</v>
      </c>
      <c r="J103">
        <f t="shared" ref="J103:U103" si="41">J37+J58+J85</f>
        <v>0</v>
      </c>
      <c r="K103">
        <f t="shared" si="41"/>
        <v>0.5</v>
      </c>
      <c r="L103">
        <f t="shared" si="41"/>
        <v>53.4</v>
      </c>
      <c r="M103">
        <f t="shared" si="41"/>
        <v>55</v>
      </c>
      <c r="N103">
        <f t="shared" si="41"/>
        <v>56</v>
      </c>
      <c r="O103">
        <f t="shared" si="41"/>
        <v>57.4</v>
      </c>
      <c r="P103">
        <f t="shared" si="41"/>
        <v>58.4</v>
      </c>
      <c r="Q103">
        <f t="shared" si="41"/>
        <v>60.4</v>
      </c>
      <c r="R103">
        <f t="shared" si="41"/>
        <v>62.4</v>
      </c>
      <c r="S103">
        <f t="shared" si="41"/>
        <v>64.400000000000006</v>
      </c>
      <c r="T103">
        <f t="shared" si="41"/>
        <v>66.400000000000006</v>
      </c>
      <c r="U103">
        <f t="shared" si="41"/>
        <v>68.400000000000006</v>
      </c>
    </row>
    <row r="104" spans="1:21" hidden="1" x14ac:dyDescent="0.25">
      <c r="J104">
        <f>J101-J102-J103</f>
        <v>0</v>
      </c>
      <c r="K104">
        <f>K101-K102-K103</f>
        <v>0</v>
      </c>
      <c r="L104">
        <f>L101-L102-L103</f>
        <v>0</v>
      </c>
      <c r="M104">
        <f t="shared" ref="M104:U104" si="42">M101-M102-M103</f>
        <v>0</v>
      </c>
      <c r="N104">
        <f t="shared" si="42"/>
        <v>0</v>
      </c>
      <c r="O104">
        <f t="shared" si="42"/>
        <v>0</v>
      </c>
      <c r="P104">
        <f t="shared" si="42"/>
        <v>0</v>
      </c>
      <c r="Q104">
        <f t="shared" si="42"/>
        <v>0</v>
      </c>
      <c r="R104">
        <f t="shared" si="42"/>
        <v>0</v>
      </c>
      <c r="S104">
        <f t="shared" si="42"/>
        <v>0</v>
      </c>
      <c r="T104">
        <f t="shared" si="42"/>
        <v>0</v>
      </c>
      <c r="U104">
        <f t="shared" si="42"/>
        <v>0</v>
      </c>
    </row>
    <row r="105" spans="1:21" hidden="1" x14ac:dyDescent="0.25"/>
    <row r="106" spans="1:21" hidden="1" x14ac:dyDescent="0.25">
      <c r="H106" t="s">
        <v>84</v>
      </c>
      <c r="J106">
        <f t="shared" ref="J106:U106" si="43">J12+J38+J59+J86</f>
        <v>114</v>
      </c>
      <c r="K106">
        <f t="shared" si="43"/>
        <v>180.4</v>
      </c>
      <c r="L106">
        <f t="shared" si="43"/>
        <v>208.2</v>
      </c>
      <c r="M106">
        <f t="shared" si="43"/>
        <v>251.7</v>
      </c>
      <c r="N106">
        <f t="shared" si="43"/>
        <v>297</v>
      </c>
      <c r="O106">
        <f t="shared" si="43"/>
        <v>343.4</v>
      </c>
      <c r="P106">
        <f t="shared" si="43"/>
        <v>376.4</v>
      </c>
      <c r="Q106">
        <f t="shared" si="43"/>
        <v>404.3</v>
      </c>
      <c r="R106">
        <f t="shared" si="43"/>
        <v>427.2</v>
      </c>
      <c r="S106">
        <f t="shared" si="43"/>
        <v>447.1</v>
      </c>
      <c r="T106">
        <f t="shared" si="43"/>
        <v>468</v>
      </c>
      <c r="U106">
        <f t="shared" si="43"/>
        <v>490</v>
      </c>
    </row>
    <row r="107" spans="1:21" hidden="1" x14ac:dyDescent="0.25">
      <c r="G107" t="s">
        <v>81</v>
      </c>
      <c r="H107" t="s">
        <v>82</v>
      </c>
      <c r="J107">
        <f t="shared" ref="J107:U107" si="44">J12</f>
        <v>112</v>
      </c>
      <c r="K107">
        <f t="shared" si="44"/>
        <v>171</v>
      </c>
      <c r="L107">
        <f t="shared" si="44"/>
        <v>195</v>
      </c>
      <c r="M107">
        <f t="shared" si="44"/>
        <v>239</v>
      </c>
      <c r="N107">
        <f t="shared" si="44"/>
        <v>284</v>
      </c>
      <c r="O107">
        <f t="shared" si="44"/>
        <v>332</v>
      </c>
      <c r="P107">
        <f t="shared" si="44"/>
        <v>365</v>
      </c>
      <c r="Q107">
        <f t="shared" si="44"/>
        <v>392</v>
      </c>
      <c r="R107">
        <f t="shared" si="44"/>
        <v>415</v>
      </c>
      <c r="S107">
        <f t="shared" si="44"/>
        <v>435</v>
      </c>
      <c r="T107">
        <f t="shared" si="44"/>
        <v>456</v>
      </c>
      <c r="U107">
        <f t="shared" si="44"/>
        <v>478</v>
      </c>
    </row>
    <row r="108" spans="1:21" hidden="1" x14ac:dyDescent="0.25">
      <c r="G108" t="s">
        <v>81</v>
      </c>
      <c r="H108" t="s">
        <v>83</v>
      </c>
      <c r="J108">
        <f t="shared" ref="J108:U108" si="45">J38+J59+J86</f>
        <v>2</v>
      </c>
      <c r="K108">
        <f t="shared" si="45"/>
        <v>9.4</v>
      </c>
      <c r="L108">
        <f t="shared" si="45"/>
        <v>13.2</v>
      </c>
      <c r="M108">
        <f t="shared" si="45"/>
        <v>12.7</v>
      </c>
      <c r="N108">
        <f t="shared" si="45"/>
        <v>13</v>
      </c>
      <c r="O108">
        <f t="shared" si="45"/>
        <v>11.4</v>
      </c>
      <c r="P108">
        <f t="shared" si="45"/>
        <v>11.4</v>
      </c>
      <c r="Q108">
        <f t="shared" si="45"/>
        <v>12.3</v>
      </c>
      <c r="R108">
        <f t="shared" si="45"/>
        <v>12.2</v>
      </c>
      <c r="S108">
        <f t="shared" si="45"/>
        <v>12.1</v>
      </c>
      <c r="T108">
        <f t="shared" si="45"/>
        <v>12</v>
      </c>
      <c r="U108">
        <f t="shared" si="45"/>
        <v>12</v>
      </c>
    </row>
    <row r="109" spans="1:21" hidden="1" x14ac:dyDescent="0.25">
      <c r="J109">
        <f>J106-J107-J108</f>
        <v>0</v>
      </c>
      <c r="K109">
        <f>K106-K107-K108</f>
        <v>0</v>
      </c>
      <c r="L109">
        <f t="shared" ref="L109:U109" si="46">L106-L107-L108</f>
        <v>0</v>
      </c>
      <c r="M109">
        <f t="shared" si="46"/>
        <v>0</v>
      </c>
      <c r="N109">
        <f t="shared" si="46"/>
        <v>0</v>
      </c>
      <c r="O109">
        <f t="shared" si="46"/>
        <v>-2.3092638912203256E-14</v>
      </c>
      <c r="P109">
        <f t="shared" si="46"/>
        <v>-2.3092638912203256E-14</v>
      </c>
      <c r="Q109">
        <f t="shared" si="46"/>
        <v>0</v>
      </c>
      <c r="R109">
        <f t="shared" si="46"/>
        <v>0</v>
      </c>
      <c r="S109">
        <f t="shared" si="46"/>
        <v>2.3092638912203256E-14</v>
      </c>
      <c r="T109">
        <f t="shared" si="46"/>
        <v>0</v>
      </c>
      <c r="U109">
        <f t="shared" si="46"/>
        <v>0</v>
      </c>
    </row>
    <row r="110" spans="1:21" hidden="1" x14ac:dyDescent="0.25"/>
    <row r="111" spans="1:21" hidden="1" x14ac:dyDescent="0.25">
      <c r="J111">
        <f>J101+J106</f>
        <v>289</v>
      </c>
      <c r="K111">
        <f>K101+K106</f>
        <v>368.9</v>
      </c>
      <c r="L111">
        <f t="shared" ref="L111:U111" si="47">L101+L106</f>
        <v>463.6</v>
      </c>
      <c r="M111">
        <f>M101+M106</f>
        <v>533.70000000000005</v>
      </c>
      <c r="N111">
        <f t="shared" si="47"/>
        <v>611</v>
      </c>
      <c r="O111">
        <f t="shared" si="47"/>
        <v>681.8</v>
      </c>
      <c r="P111">
        <f t="shared" si="47"/>
        <v>740.8</v>
      </c>
      <c r="Q111">
        <f t="shared" si="47"/>
        <v>794.7</v>
      </c>
      <c r="R111">
        <f t="shared" si="47"/>
        <v>841.59999999999991</v>
      </c>
      <c r="S111">
        <f t="shared" si="47"/>
        <v>884.5</v>
      </c>
      <c r="T111">
        <f t="shared" si="47"/>
        <v>930.4</v>
      </c>
      <c r="U111">
        <f t="shared" si="47"/>
        <v>998.4</v>
      </c>
    </row>
    <row r="112" spans="1:21" hidden="1" x14ac:dyDescent="0.25"/>
    <row r="113" spans="10:15" hidden="1" x14ac:dyDescent="0.25"/>
    <row r="114" spans="10:15" hidden="1" x14ac:dyDescent="0.25">
      <c r="L114" s="1">
        <v>2024</v>
      </c>
      <c r="M114" s="1">
        <v>2025</v>
      </c>
      <c r="N114" s="1">
        <v>2026</v>
      </c>
      <c r="O114" s="1">
        <v>2027</v>
      </c>
    </row>
    <row r="115" spans="10:15" hidden="1" x14ac:dyDescent="0.25">
      <c r="L115">
        <v>368</v>
      </c>
      <c r="M115">
        <v>459</v>
      </c>
      <c r="N115">
        <v>532</v>
      </c>
      <c r="O115">
        <v>608</v>
      </c>
    </row>
    <row r="116" spans="10:15" hidden="1" x14ac:dyDescent="0.25">
      <c r="L116">
        <v>-0.5</v>
      </c>
      <c r="M116">
        <v>-51</v>
      </c>
      <c r="N116">
        <v>-53</v>
      </c>
      <c r="O116">
        <v>-57</v>
      </c>
    </row>
    <row r="117" spans="10:15" hidden="1" x14ac:dyDescent="0.25">
      <c r="L117">
        <v>-9</v>
      </c>
      <c r="M117">
        <v>-13</v>
      </c>
      <c r="N117">
        <v>-15</v>
      </c>
      <c r="O117">
        <v>-14</v>
      </c>
    </row>
    <row r="118" spans="10:15" hidden="1" x14ac:dyDescent="0.25">
      <c r="L118">
        <f>SUM(L115:L117)</f>
        <v>358.5</v>
      </c>
      <c r="M118">
        <f t="shared" ref="M118:O118" si="48">SUM(M115:M117)</f>
        <v>395</v>
      </c>
      <c r="N118">
        <f t="shared" si="48"/>
        <v>464</v>
      </c>
      <c r="O118">
        <f t="shared" si="48"/>
        <v>537</v>
      </c>
    </row>
    <row r="119" spans="10:15" hidden="1" x14ac:dyDescent="0.25"/>
    <row r="120" spans="10:15" hidden="1" x14ac:dyDescent="0.25"/>
    <row r="121" spans="10:15" hidden="1" x14ac:dyDescent="0.25"/>
    <row r="122" spans="10:15" hidden="1" x14ac:dyDescent="0.25"/>
    <row r="123" spans="10:15" hidden="1" x14ac:dyDescent="0.25"/>
    <row r="124" spans="10:15" hidden="1" x14ac:dyDescent="0.25"/>
    <row r="125" spans="10:15" hidden="1" x14ac:dyDescent="0.25"/>
    <row r="126" spans="10:15" hidden="1" x14ac:dyDescent="0.25">
      <c r="K126" t="s">
        <v>16</v>
      </c>
      <c r="L126" t="s">
        <v>15</v>
      </c>
      <c r="M126" t="s">
        <v>103</v>
      </c>
    </row>
    <row r="127" spans="10:15" hidden="1" x14ac:dyDescent="0.25">
      <c r="J127">
        <v>2023</v>
      </c>
      <c r="K127">
        <f>J101</f>
        <v>175</v>
      </c>
      <c r="L127">
        <f>J106</f>
        <v>114</v>
      </c>
      <c r="M127">
        <f>SUM(K127:L127)</f>
        <v>289</v>
      </c>
    </row>
    <row r="128" spans="10:15" hidden="1" x14ac:dyDescent="0.25">
      <c r="J128">
        <v>2024</v>
      </c>
      <c r="K128">
        <f>K101</f>
        <v>188.5</v>
      </c>
      <c r="L128">
        <f>K91</f>
        <v>180.4</v>
      </c>
      <c r="M128">
        <f t="shared" ref="M128:M137" si="49">SUM(K128:L128)</f>
        <v>368.9</v>
      </c>
    </row>
    <row r="129" spans="10:13" hidden="1" x14ac:dyDescent="0.25">
      <c r="J129">
        <v>2025</v>
      </c>
      <c r="K129">
        <f>L90</f>
        <v>255.4</v>
      </c>
      <c r="L129">
        <f>L91</f>
        <v>208.2</v>
      </c>
      <c r="M129">
        <f t="shared" si="49"/>
        <v>463.6</v>
      </c>
    </row>
    <row r="130" spans="10:13" hidden="1" x14ac:dyDescent="0.25">
      <c r="J130">
        <v>2026</v>
      </c>
      <c r="K130">
        <f>M90</f>
        <v>282</v>
      </c>
      <c r="L130">
        <f>M91</f>
        <v>251.7</v>
      </c>
      <c r="M130">
        <f t="shared" si="49"/>
        <v>533.70000000000005</v>
      </c>
    </row>
    <row r="131" spans="10:13" hidden="1" x14ac:dyDescent="0.25">
      <c r="J131">
        <v>2027</v>
      </c>
      <c r="K131">
        <f>N90</f>
        <v>314</v>
      </c>
      <c r="L131">
        <f>N91</f>
        <v>297</v>
      </c>
      <c r="M131">
        <f t="shared" si="49"/>
        <v>611</v>
      </c>
    </row>
    <row r="132" spans="10:13" hidden="1" x14ac:dyDescent="0.25">
      <c r="J132">
        <v>2028</v>
      </c>
      <c r="K132">
        <f>O90</f>
        <v>338.4</v>
      </c>
      <c r="L132">
        <f>O91</f>
        <v>343.4</v>
      </c>
      <c r="M132">
        <f t="shared" si="49"/>
        <v>681.8</v>
      </c>
    </row>
    <row r="133" spans="10:13" hidden="1" x14ac:dyDescent="0.25">
      <c r="J133">
        <v>2029</v>
      </c>
      <c r="K133">
        <f>P90</f>
        <v>364.4</v>
      </c>
      <c r="L133">
        <f>P91</f>
        <v>376.4</v>
      </c>
      <c r="M133">
        <f t="shared" si="49"/>
        <v>740.8</v>
      </c>
    </row>
    <row r="134" spans="10:13" hidden="1" x14ac:dyDescent="0.25">
      <c r="J134">
        <v>2030</v>
      </c>
      <c r="K134">
        <f>Q90</f>
        <v>390.4</v>
      </c>
      <c r="L134">
        <f>Q91</f>
        <v>404.3</v>
      </c>
      <c r="M134">
        <f t="shared" si="49"/>
        <v>794.7</v>
      </c>
    </row>
    <row r="135" spans="10:13" hidden="1" x14ac:dyDescent="0.25">
      <c r="J135">
        <v>2031</v>
      </c>
      <c r="K135">
        <f>R90</f>
        <v>414.4</v>
      </c>
      <c r="L135">
        <f>R91</f>
        <v>427.2</v>
      </c>
      <c r="M135">
        <f t="shared" si="49"/>
        <v>841.59999999999991</v>
      </c>
    </row>
    <row r="136" spans="10:13" hidden="1" x14ac:dyDescent="0.25">
      <c r="J136">
        <v>2032</v>
      </c>
      <c r="K136">
        <f>S90</f>
        <v>437.4</v>
      </c>
      <c r="L136">
        <f>S91</f>
        <v>447.1</v>
      </c>
      <c r="M136">
        <f t="shared" si="49"/>
        <v>884.5</v>
      </c>
    </row>
    <row r="137" spans="10:13" hidden="1" x14ac:dyDescent="0.25">
      <c r="J137">
        <v>2033</v>
      </c>
      <c r="K137">
        <f>T90</f>
        <v>462.4</v>
      </c>
      <c r="L137">
        <f>T91</f>
        <v>468</v>
      </c>
      <c r="M137">
        <f t="shared" si="49"/>
        <v>930.4</v>
      </c>
    </row>
    <row r="138" spans="10:13" hidden="1" x14ac:dyDescent="0.25">
      <c r="J138">
        <v>2034</v>
      </c>
      <c r="K138">
        <f>U90</f>
        <v>508.4</v>
      </c>
      <c r="L138">
        <f>U91</f>
        <v>490</v>
      </c>
      <c r="M138">
        <f>SUM(K138:L138)</f>
        <v>998.4</v>
      </c>
    </row>
    <row r="139" spans="10:13" hidden="1" x14ac:dyDescent="0.25">
      <c r="K139">
        <f>SUM(K127:K138)</f>
        <v>4130.7000000000007</v>
      </c>
      <c r="L139">
        <f>SUM(L127:L138)</f>
        <v>4007.7</v>
      </c>
      <c r="M139">
        <f>SUM(M127:M138)</f>
        <v>8138.4</v>
      </c>
    </row>
    <row r="140" spans="10:13" hidden="1" x14ac:dyDescent="0.25"/>
    <row r="141" spans="10:13" hidden="1" x14ac:dyDescent="0.25"/>
    <row r="142" spans="10:13" hidden="1" x14ac:dyDescent="0.25"/>
    <row r="143" spans="10:13" hidden="1" x14ac:dyDescent="0.25"/>
    <row r="144" spans="10:13" hidden="1" x14ac:dyDescent="0.25"/>
    <row r="145" spans="9:21" hidden="1" x14ac:dyDescent="0.25"/>
    <row r="146" spans="9:21" hidden="1" x14ac:dyDescent="0.25"/>
    <row r="147" spans="9:21" hidden="1" x14ac:dyDescent="0.25"/>
    <row r="148" spans="9:21" hidden="1" x14ac:dyDescent="0.25"/>
    <row r="149" spans="9:21" hidden="1" x14ac:dyDescent="0.25"/>
    <row r="150" spans="9:21" hidden="1" x14ac:dyDescent="0.25"/>
    <row r="151" spans="9:21" hidden="1" x14ac:dyDescent="0.25"/>
    <row r="152" spans="9:21" hidden="1" x14ac:dyDescent="0.25"/>
    <row r="153" spans="9:21" hidden="1" x14ac:dyDescent="0.25"/>
    <row r="154" spans="9:21" hidden="1" x14ac:dyDescent="0.25">
      <c r="I154" t="s">
        <v>109</v>
      </c>
    </row>
    <row r="155" spans="9:21" hidden="1" x14ac:dyDescent="0.25"/>
    <row r="156" spans="9:21" hidden="1" x14ac:dyDescent="0.25"/>
    <row r="157" spans="9:21" hidden="1" x14ac:dyDescent="0.25">
      <c r="I157" t="s">
        <v>74</v>
      </c>
      <c r="J157">
        <f>J37+J58+J85</f>
        <v>0</v>
      </c>
      <c r="K157">
        <f>K37+K58+K85</f>
        <v>0.5</v>
      </c>
      <c r="L157">
        <f t="shared" ref="L157:U157" si="50">L37+L58+L85</f>
        <v>53.4</v>
      </c>
      <c r="M157">
        <f t="shared" si="50"/>
        <v>55</v>
      </c>
      <c r="N157">
        <f t="shared" si="50"/>
        <v>56</v>
      </c>
      <c r="O157">
        <f t="shared" si="50"/>
        <v>57.4</v>
      </c>
      <c r="P157">
        <f t="shared" si="50"/>
        <v>58.4</v>
      </c>
      <c r="Q157">
        <f t="shared" si="50"/>
        <v>60.4</v>
      </c>
      <c r="R157">
        <f t="shared" si="50"/>
        <v>62.4</v>
      </c>
      <c r="S157">
        <f t="shared" si="50"/>
        <v>64.400000000000006</v>
      </c>
      <c r="T157">
        <f t="shared" si="50"/>
        <v>66.400000000000006</v>
      </c>
      <c r="U157">
        <f t="shared" si="50"/>
        <v>68.400000000000006</v>
      </c>
    </row>
    <row r="158" spans="9:21" hidden="1" x14ac:dyDescent="0.25">
      <c r="I158" t="s">
        <v>84</v>
      </c>
      <c r="J158">
        <f>J38+J59+J86</f>
        <v>2</v>
      </c>
      <c r="K158">
        <f t="shared" ref="K158:U158" si="51">K38+K59+K86</f>
        <v>9.4</v>
      </c>
      <c r="L158">
        <f t="shared" si="51"/>
        <v>13.2</v>
      </c>
      <c r="M158">
        <f t="shared" si="51"/>
        <v>12.7</v>
      </c>
      <c r="N158">
        <f t="shared" si="51"/>
        <v>13</v>
      </c>
      <c r="O158">
        <f t="shared" si="51"/>
        <v>11.4</v>
      </c>
      <c r="P158">
        <f t="shared" si="51"/>
        <v>11.4</v>
      </c>
      <c r="Q158">
        <f t="shared" si="51"/>
        <v>12.3</v>
      </c>
      <c r="R158">
        <f t="shared" si="51"/>
        <v>12.2</v>
      </c>
      <c r="S158">
        <f t="shared" si="51"/>
        <v>12.1</v>
      </c>
      <c r="T158">
        <f t="shared" si="51"/>
        <v>12</v>
      </c>
      <c r="U158">
        <f t="shared" si="51"/>
        <v>12</v>
      </c>
    </row>
    <row r="159" spans="9:21" hidden="1" x14ac:dyDescent="0.25">
      <c r="J159">
        <f>SUM(J157:J158)</f>
        <v>2</v>
      </c>
      <c r="K159">
        <f t="shared" ref="K159:U159" si="52">SUM(K157:K158)</f>
        <v>9.9</v>
      </c>
      <c r="L159">
        <f t="shared" si="52"/>
        <v>66.599999999999994</v>
      </c>
      <c r="M159">
        <f t="shared" si="52"/>
        <v>67.7</v>
      </c>
      <c r="N159">
        <f t="shared" si="52"/>
        <v>69</v>
      </c>
      <c r="O159">
        <f t="shared" si="52"/>
        <v>68.8</v>
      </c>
      <c r="P159">
        <f t="shared" si="52"/>
        <v>69.8</v>
      </c>
      <c r="Q159">
        <f t="shared" si="52"/>
        <v>72.7</v>
      </c>
      <c r="R159">
        <f t="shared" si="52"/>
        <v>74.599999999999994</v>
      </c>
      <c r="S159">
        <f t="shared" si="52"/>
        <v>76.5</v>
      </c>
      <c r="T159">
        <f t="shared" si="52"/>
        <v>78.400000000000006</v>
      </c>
      <c r="U159">
        <f t="shared" si="52"/>
        <v>80.400000000000006</v>
      </c>
    </row>
    <row r="160" spans="9:21" hidden="1" x14ac:dyDescent="0.25"/>
    <row r="161" spans="9:21" hidden="1" x14ac:dyDescent="0.25"/>
    <row r="162" spans="9:21" hidden="1" x14ac:dyDescent="0.25">
      <c r="I162" t="s">
        <v>110</v>
      </c>
      <c r="J162">
        <f>J90-J157</f>
        <v>175</v>
      </c>
      <c r="K162">
        <f t="shared" ref="K162:U162" si="53">K90-K157</f>
        <v>188</v>
      </c>
      <c r="L162">
        <f t="shared" si="53"/>
        <v>202</v>
      </c>
      <c r="M162">
        <f t="shared" si="53"/>
        <v>227</v>
      </c>
      <c r="N162">
        <f t="shared" si="53"/>
        <v>258</v>
      </c>
      <c r="O162">
        <f t="shared" si="53"/>
        <v>281</v>
      </c>
      <c r="P162">
        <f t="shared" si="53"/>
        <v>306</v>
      </c>
      <c r="Q162">
        <f t="shared" si="53"/>
        <v>330</v>
      </c>
      <c r="R162">
        <f t="shared" si="53"/>
        <v>352</v>
      </c>
      <c r="S162">
        <f t="shared" si="53"/>
        <v>373</v>
      </c>
      <c r="T162">
        <f t="shared" si="53"/>
        <v>396</v>
      </c>
      <c r="U162">
        <f t="shared" si="53"/>
        <v>440</v>
      </c>
    </row>
    <row r="163" spans="9:21" hidden="1" x14ac:dyDescent="0.25">
      <c r="I163" t="s">
        <v>111</v>
      </c>
      <c r="J163">
        <f>J91-J158</f>
        <v>112</v>
      </c>
      <c r="K163">
        <f t="shared" ref="K163:U163" si="54">K91-K158</f>
        <v>171</v>
      </c>
      <c r="L163">
        <f t="shared" si="54"/>
        <v>195</v>
      </c>
      <c r="M163">
        <f t="shared" si="54"/>
        <v>239</v>
      </c>
      <c r="N163">
        <f t="shared" si="54"/>
        <v>284</v>
      </c>
      <c r="O163">
        <f t="shared" si="54"/>
        <v>332</v>
      </c>
      <c r="P163">
        <f t="shared" si="54"/>
        <v>365</v>
      </c>
      <c r="Q163">
        <f t="shared" si="54"/>
        <v>392</v>
      </c>
      <c r="R163">
        <f t="shared" si="54"/>
        <v>415</v>
      </c>
      <c r="S163">
        <f t="shared" si="54"/>
        <v>435</v>
      </c>
      <c r="T163">
        <f t="shared" si="54"/>
        <v>456</v>
      </c>
      <c r="U163">
        <f t="shared" si="54"/>
        <v>478</v>
      </c>
    </row>
    <row r="164" spans="9:21" hidden="1" x14ac:dyDescent="0.25"/>
    <row r="165" spans="9:21" hidden="1" x14ac:dyDescent="0.25"/>
    <row r="166" spans="9:21" hidden="1" x14ac:dyDescent="0.25"/>
  </sheetData>
  <pageMargins left="0.19685039370078741" right="0.19685039370078741" top="0.74803149606299213" bottom="0.74803149606299213" header="0.31496062992125984" footer="0.31496062992125984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4E8C-5CA2-446B-8930-EE514D9520D9}">
  <dimension ref="A1:M126"/>
  <sheetViews>
    <sheetView tabSelected="1" topLeftCell="A76" zoomScale="85" zoomScaleNormal="85" workbookViewId="0">
      <selection activeCell="AB25" sqref="AB25"/>
    </sheetView>
  </sheetViews>
  <sheetFormatPr defaultRowHeight="15" x14ac:dyDescent="0.25"/>
  <cols>
    <col min="1" max="1" width="44.42578125" customWidth="1"/>
    <col min="2" max="2" width="9.140625" customWidth="1"/>
    <col min="14" max="26" width="0" hidden="1" customWidth="1"/>
  </cols>
  <sheetData>
    <row r="1" spans="1:13" ht="31.5" x14ac:dyDescent="0.25">
      <c r="A1" s="45" t="s">
        <v>116</v>
      </c>
      <c r="B1" s="45"/>
      <c r="C1" s="4" t="s">
        <v>107</v>
      </c>
    </row>
    <row r="2" spans="1:13" x14ac:dyDescent="0.25">
      <c r="A2" s="12" t="s">
        <v>20</v>
      </c>
      <c r="B2" s="12"/>
    </row>
    <row r="4" spans="1:13" ht="15.75" x14ac:dyDescent="0.25">
      <c r="A4" s="47" t="s">
        <v>10</v>
      </c>
      <c r="B4" s="22"/>
    </row>
    <row r="5" spans="1:13" x14ac:dyDescent="0.25">
      <c r="A5" s="35" t="s">
        <v>6</v>
      </c>
      <c r="B5" s="35"/>
      <c r="C5" s="35">
        <v>2024</v>
      </c>
      <c r="D5" s="35">
        <v>2025</v>
      </c>
      <c r="E5" s="35">
        <v>2026</v>
      </c>
      <c r="F5" s="35">
        <v>2027</v>
      </c>
      <c r="G5" s="35">
        <v>2028</v>
      </c>
      <c r="H5" s="35">
        <v>2029</v>
      </c>
      <c r="I5" s="35">
        <v>2030</v>
      </c>
      <c r="J5" s="35">
        <v>2031</v>
      </c>
      <c r="K5" s="35">
        <v>2032</v>
      </c>
      <c r="L5" s="35">
        <v>2033</v>
      </c>
      <c r="M5" s="35">
        <v>2034</v>
      </c>
    </row>
    <row r="6" spans="1:13" x14ac:dyDescent="0.25">
      <c r="A6" t="s">
        <v>21</v>
      </c>
      <c r="C6">
        <v>6</v>
      </c>
      <c r="D6">
        <v>3</v>
      </c>
      <c r="E6">
        <v>3</v>
      </c>
      <c r="F6">
        <v>4</v>
      </c>
      <c r="G6">
        <v>4</v>
      </c>
      <c r="H6">
        <v>4</v>
      </c>
      <c r="I6">
        <v>5</v>
      </c>
      <c r="J6">
        <v>5</v>
      </c>
      <c r="K6">
        <v>6</v>
      </c>
      <c r="L6">
        <v>6</v>
      </c>
      <c r="M6">
        <v>7</v>
      </c>
    </row>
    <row r="7" spans="1:13" x14ac:dyDescent="0.25">
      <c r="A7" s="13" t="s">
        <v>22</v>
      </c>
      <c r="B7" s="13"/>
    </row>
    <row r="8" spans="1:13" x14ac:dyDescent="0.25">
      <c r="A8" s="13" t="s">
        <v>27</v>
      </c>
      <c r="B8" s="13"/>
    </row>
    <row r="9" spans="1:13" x14ac:dyDescent="0.25">
      <c r="A9" s="136" t="s">
        <v>54</v>
      </c>
      <c r="B9" s="13"/>
    </row>
    <row r="10" spans="1:13" x14ac:dyDescent="0.25">
      <c r="A10" s="13" t="s">
        <v>23</v>
      </c>
      <c r="B10" s="13"/>
    </row>
    <row r="11" spans="1:13" x14ac:dyDescent="0.25">
      <c r="A11" s="13" t="s">
        <v>24</v>
      </c>
      <c r="B11" s="13"/>
    </row>
    <row r="12" spans="1:13" x14ac:dyDescent="0.25">
      <c r="A12" s="13" t="s">
        <v>25</v>
      </c>
      <c r="B12" s="13"/>
    </row>
    <row r="13" spans="1:13" x14ac:dyDescent="0.25">
      <c r="A13" s="40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5">
      <c r="A14" s="1" t="s">
        <v>28</v>
      </c>
      <c r="B14" s="1"/>
      <c r="C14" s="1">
        <f t="shared" ref="C14:L14" si="0">SUM(C6+C7)</f>
        <v>6</v>
      </c>
      <c r="D14" s="1">
        <f t="shared" si="0"/>
        <v>3</v>
      </c>
      <c r="E14" s="1">
        <f t="shared" si="0"/>
        <v>3</v>
      </c>
      <c r="F14" s="1">
        <f t="shared" si="0"/>
        <v>4</v>
      </c>
      <c r="G14" s="1">
        <f t="shared" si="0"/>
        <v>4</v>
      </c>
      <c r="H14" s="1">
        <f t="shared" si="0"/>
        <v>4</v>
      </c>
      <c r="I14" s="1">
        <f t="shared" si="0"/>
        <v>5</v>
      </c>
      <c r="J14" s="1">
        <f t="shared" si="0"/>
        <v>5</v>
      </c>
      <c r="K14" s="1">
        <f t="shared" si="0"/>
        <v>6</v>
      </c>
      <c r="L14" s="1">
        <f t="shared" si="0"/>
        <v>6</v>
      </c>
      <c r="M14" s="1">
        <f t="shared" ref="M14" si="1">SUM(M6+M7)</f>
        <v>7</v>
      </c>
    </row>
    <row r="15" spans="1:13" x14ac:dyDescent="0.25">
      <c r="A15" s="6" t="s">
        <v>67</v>
      </c>
      <c r="B15" s="6"/>
      <c r="C15" s="6">
        <f>C14</f>
        <v>6</v>
      </c>
      <c r="D15" s="6">
        <f>C15+D14</f>
        <v>9</v>
      </c>
      <c r="E15" s="6">
        <f t="shared" ref="E15:M15" si="2">D15+E14</f>
        <v>12</v>
      </c>
      <c r="F15" s="6">
        <f t="shared" si="2"/>
        <v>16</v>
      </c>
      <c r="G15" s="6">
        <f t="shared" si="2"/>
        <v>20</v>
      </c>
      <c r="H15" s="6">
        <f t="shared" si="2"/>
        <v>24</v>
      </c>
      <c r="I15" s="6">
        <f t="shared" si="2"/>
        <v>29</v>
      </c>
      <c r="J15" s="6">
        <f t="shared" si="2"/>
        <v>34</v>
      </c>
      <c r="K15" s="6">
        <f t="shared" si="2"/>
        <v>40</v>
      </c>
      <c r="L15" s="6">
        <f t="shared" si="2"/>
        <v>46</v>
      </c>
      <c r="M15" s="6">
        <f t="shared" si="2"/>
        <v>53</v>
      </c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8" spans="1:13" x14ac:dyDescent="0.25">
      <c r="A18" s="35" t="s">
        <v>6</v>
      </c>
      <c r="B18" s="35">
        <v>2023</v>
      </c>
      <c r="C18" s="35">
        <v>2024</v>
      </c>
      <c r="D18" s="35">
        <v>2025</v>
      </c>
      <c r="E18" s="35">
        <v>2026</v>
      </c>
      <c r="F18" s="35">
        <v>2027</v>
      </c>
      <c r="G18" s="35">
        <v>2028</v>
      </c>
      <c r="H18" s="35">
        <v>2029</v>
      </c>
      <c r="I18" s="35">
        <v>2030</v>
      </c>
      <c r="J18" s="35">
        <v>2031</v>
      </c>
      <c r="K18" s="35">
        <v>2032</v>
      </c>
      <c r="L18" s="35">
        <v>2033</v>
      </c>
      <c r="M18" s="35">
        <v>2034</v>
      </c>
    </row>
    <row r="19" spans="1:13" ht="30" x14ac:dyDescent="0.25">
      <c r="A19" s="44" t="s">
        <v>26</v>
      </c>
      <c r="B19" s="44">
        <v>23</v>
      </c>
      <c r="C19">
        <v>10</v>
      </c>
      <c r="D19">
        <v>10</v>
      </c>
      <c r="E19">
        <v>11</v>
      </c>
      <c r="F19">
        <v>11</v>
      </c>
      <c r="G19">
        <v>11</v>
      </c>
      <c r="H19">
        <v>12</v>
      </c>
      <c r="I19">
        <v>12</v>
      </c>
      <c r="J19">
        <v>12</v>
      </c>
      <c r="K19">
        <v>13</v>
      </c>
      <c r="L19">
        <v>13</v>
      </c>
      <c r="M19">
        <v>13</v>
      </c>
    </row>
    <row r="20" spans="1:13" x14ac:dyDescent="0.25">
      <c r="A20" s="13" t="s">
        <v>106</v>
      </c>
      <c r="B20" s="13"/>
      <c r="G20">
        <v>5</v>
      </c>
    </row>
    <row r="21" spans="1:13" x14ac:dyDescent="0.25">
      <c r="A21" s="13" t="s">
        <v>24</v>
      </c>
      <c r="B21" s="13"/>
    </row>
    <row r="22" spans="1:13" x14ac:dyDescent="0.25">
      <c r="A22" s="13" t="s">
        <v>25</v>
      </c>
      <c r="B22" s="13"/>
    </row>
    <row r="23" spans="1:13" x14ac:dyDescent="0.25">
      <c r="A23" s="40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x14ac:dyDescent="0.25">
      <c r="A24" s="1" t="s">
        <v>71</v>
      </c>
      <c r="B24" s="1">
        <f>SUM(B19)</f>
        <v>23</v>
      </c>
      <c r="C24" s="1">
        <f>SUM(C19)</f>
        <v>10</v>
      </c>
      <c r="D24" s="1">
        <f t="shared" ref="D24:L24" si="3">SUM(D19)</f>
        <v>10</v>
      </c>
      <c r="E24" s="1">
        <f t="shared" si="3"/>
        <v>11</v>
      </c>
      <c r="F24" s="1">
        <f t="shared" si="3"/>
        <v>11</v>
      </c>
      <c r="G24" s="1">
        <f t="shared" si="3"/>
        <v>11</v>
      </c>
      <c r="H24" s="1">
        <f t="shared" si="3"/>
        <v>12</v>
      </c>
      <c r="I24" s="1">
        <f t="shared" si="3"/>
        <v>12</v>
      </c>
      <c r="J24" s="1">
        <f t="shared" si="3"/>
        <v>12</v>
      </c>
      <c r="K24" s="1">
        <f t="shared" si="3"/>
        <v>13</v>
      </c>
      <c r="L24" s="1">
        <f t="shared" si="3"/>
        <v>13</v>
      </c>
      <c r="M24" s="1">
        <f t="shared" ref="M24" si="4">SUM(M19)</f>
        <v>13</v>
      </c>
    </row>
    <row r="26" spans="1:13" x14ac:dyDescent="0.25">
      <c r="A26" s="42" t="s">
        <v>62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.75" thickBot="1" x14ac:dyDescent="0.3"/>
    <row r="28" spans="1:13" ht="22.5" customHeight="1" x14ac:dyDescent="0.25">
      <c r="A28" s="207" t="s">
        <v>63</v>
      </c>
      <c r="B28" s="208">
        <v>2023</v>
      </c>
      <c r="C28" s="208">
        <v>2024</v>
      </c>
      <c r="D28" s="208">
        <v>2025</v>
      </c>
      <c r="E28" s="208">
        <v>2026</v>
      </c>
      <c r="F28" s="208">
        <v>2027</v>
      </c>
      <c r="G28" s="208">
        <v>2028</v>
      </c>
      <c r="H28" s="209">
        <v>2029</v>
      </c>
    </row>
    <row r="29" spans="1:13" ht="23.25" customHeight="1" thickBot="1" x14ac:dyDescent="0.3">
      <c r="A29" s="210" t="s">
        <v>64</v>
      </c>
      <c r="B29" s="211">
        <v>81</v>
      </c>
      <c r="C29" s="211">
        <v>83</v>
      </c>
      <c r="D29" s="211">
        <v>86</v>
      </c>
      <c r="E29" s="211">
        <v>88</v>
      </c>
      <c r="F29" s="211">
        <v>90</v>
      </c>
      <c r="G29" s="211">
        <v>93</v>
      </c>
      <c r="H29" s="211">
        <v>95</v>
      </c>
    </row>
    <row r="30" spans="1:13" x14ac:dyDescent="0.25">
      <c r="A30" t="s">
        <v>104</v>
      </c>
    </row>
    <row r="31" spans="1:13" x14ac:dyDescent="0.25">
      <c r="A31" s="215"/>
    </row>
    <row r="32" spans="1:13" x14ac:dyDescent="0.25">
      <c r="A32" s="215"/>
    </row>
    <row r="34" spans="1:13" ht="15.75" x14ac:dyDescent="0.25">
      <c r="A34" s="47" t="s">
        <v>29</v>
      </c>
      <c r="B34" s="22"/>
    </row>
    <row r="35" spans="1:13" x14ac:dyDescent="0.25">
      <c r="A35" s="35" t="s">
        <v>6</v>
      </c>
      <c r="B35" s="35"/>
      <c r="C35" s="35">
        <v>2024</v>
      </c>
      <c r="D35" s="35">
        <v>2025</v>
      </c>
      <c r="E35" s="35">
        <v>2026</v>
      </c>
      <c r="F35" s="35">
        <v>2027</v>
      </c>
      <c r="G35" s="35">
        <v>2028</v>
      </c>
      <c r="H35" s="35">
        <v>2029</v>
      </c>
      <c r="I35" s="35">
        <v>2030</v>
      </c>
      <c r="J35" s="35">
        <v>2031</v>
      </c>
      <c r="K35" s="35">
        <v>2032</v>
      </c>
      <c r="L35" s="35">
        <v>2033</v>
      </c>
      <c r="M35" s="35">
        <v>2034</v>
      </c>
    </row>
    <row r="36" spans="1:13" x14ac:dyDescent="0.25">
      <c r="A36" t="s">
        <v>21</v>
      </c>
      <c r="C36">
        <v>0.1</v>
      </c>
      <c r="D36">
        <v>0.1</v>
      </c>
      <c r="E36">
        <v>0.2</v>
      </c>
      <c r="F36">
        <v>0.3</v>
      </c>
      <c r="G36">
        <v>0.5</v>
      </c>
      <c r="H36">
        <v>0.5</v>
      </c>
      <c r="I36">
        <v>0.5</v>
      </c>
      <c r="J36">
        <v>0.5</v>
      </c>
      <c r="K36">
        <v>0.5</v>
      </c>
      <c r="L36">
        <v>0.6</v>
      </c>
      <c r="M36">
        <v>0.6</v>
      </c>
    </row>
    <row r="37" spans="1:13" x14ac:dyDescent="0.25">
      <c r="A37" s="13" t="s">
        <v>22</v>
      </c>
      <c r="B37" s="13"/>
    </row>
    <row r="38" spans="1:13" x14ac:dyDescent="0.25">
      <c r="A38" s="13" t="s">
        <v>27</v>
      </c>
      <c r="B38" s="13"/>
    </row>
    <row r="39" spans="1:13" x14ac:dyDescent="0.25">
      <c r="A39" s="136" t="s">
        <v>54</v>
      </c>
      <c r="B39" s="13"/>
    </row>
    <row r="40" spans="1:13" x14ac:dyDescent="0.25">
      <c r="A40" s="13" t="s">
        <v>23</v>
      </c>
      <c r="B40" s="13"/>
    </row>
    <row r="41" spans="1:13" x14ac:dyDescent="0.25">
      <c r="A41" s="13" t="s">
        <v>24</v>
      </c>
      <c r="B41" s="13"/>
    </row>
    <row r="42" spans="1:13" x14ac:dyDescent="0.25">
      <c r="A42" s="13" t="s">
        <v>25</v>
      </c>
      <c r="B42" s="13"/>
    </row>
    <row r="43" spans="1:13" x14ac:dyDescent="0.25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A44" s="1" t="s">
        <v>28</v>
      </c>
      <c r="B44" s="1"/>
      <c r="C44" s="1">
        <f t="shared" ref="C44:L44" si="5">SUM(C36+C37)</f>
        <v>0.1</v>
      </c>
      <c r="D44" s="1">
        <f t="shared" si="5"/>
        <v>0.1</v>
      </c>
      <c r="E44" s="1">
        <f t="shared" si="5"/>
        <v>0.2</v>
      </c>
      <c r="F44" s="1">
        <f t="shared" si="5"/>
        <v>0.3</v>
      </c>
      <c r="G44" s="1">
        <f t="shared" si="5"/>
        <v>0.5</v>
      </c>
      <c r="H44" s="1">
        <f t="shared" si="5"/>
        <v>0.5</v>
      </c>
      <c r="I44" s="1">
        <f t="shared" si="5"/>
        <v>0.5</v>
      </c>
      <c r="J44" s="1">
        <f t="shared" si="5"/>
        <v>0.5</v>
      </c>
      <c r="K44" s="1">
        <f t="shared" si="5"/>
        <v>0.5</v>
      </c>
      <c r="L44" s="1">
        <f t="shared" si="5"/>
        <v>0.6</v>
      </c>
      <c r="M44" s="1">
        <f t="shared" ref="M44" si="6">SUM(M36+M37)</f>
        <v>0.6</v>
      </c>
    </row>
    <row r="45" spans="1:13" x14ac:dyDescent="0.25">
      <c r="A45" s="6" t="s">
        <v>67</v>
      </c>
      <c r="B45" s="6"/>
      <c r="C45" s="6">
        <v>0.1</v>
      </c>
      <c r="D45" s="6">
        <f>C45+D44</f>
        <v>0.2</v>
      </c>
      <c r="E45" s="6">
        <f t="shared" ref="E45" si="7">D45+E44</f>
        <v>0.4</v>
      </c>
      <c r="F45" s="6">
        <f t="shared" ref="F45" si="8">E45+F44</f>
        <v>0.7</v>
      </c>
      <c r="G45" s="6">
        <f t="shared" ref="G45" si="9">F45+G44</f>
        <v>1.2</v>
      </c>
      <c r="H45" s="6">
        <f t="shared" ref="H45" si="10">G45+H44</f>
        <v>1.7</v>
      </c>
      <c r="I45" s="6">
        <f t="shared" ref="I45" si="11">H45+I44</f>
        <v>2.2000000000000002</v>
      </c>
      <c r="J45" s="6">
        <f t="shared" ref="J45" si="12">I45+J44</f>
        <v>2.7</v>
      </c>
      <c r="K45" s="6">
        <f t="shared" ref="K45" si="13">J45+K44</f>
        <v>3.2</v>
      </c>
      <c r="L45" s="6">
        <f t="shared" ref="L45:M45" si="14">K45+L44</f>
        <v>3.8000000000000003</v>
      </c>
      <c r="M45" s="6">
        <f t="shared" si="14"/>
        <v>4.4000000000000004</v>
      </c>
    </row>
    <row r="46" spans="1:13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8" spans="1:13" x14ac:dyDescent="0.25">
      <c r="A48" s="35" t="s">
        <v>6</v>
      </c>
      <c r="B48" s="35">
        <v>2023</v>
      </c>
      <c r="C48" s="35">
        <v>2024</v>
      </c>
      <c r="D48" s="35">
        <v>2025</v>
      </c>
      <c r="E48" s="35">
        <v>2026</v>
      </c>
      <c r="F48" s="35">
        <v>2027</v>
      </c>
      <c r="G48" s="35">
        <v>2028</v>
      </c>
      <c r="H48" s="35">
        <v>2029</v>
      </c>
      <c r="I48" s="35">
        <v>2030</v>
      </c>
      <c r="J48" s="35">
        <v>2031</v>
      </c>
      <c r="K48" s="35">
        <v>2032</v>
      </c>
      <c r="L48" s="35">
        <v>2033</v>
      </c>
      <c r="M48" s="35">
        <v>2034</v>
      </c>
    </row>
    <row r="49" spans="1:13" ht="30" x14ac:dyDescent="0.25">
      <c r="A49" s="44" t="s">
        <v>26</v>
      </c>
      <c r="B49" s="44"/>
    </row>
    <row r="50" spans="1:13" x14ac:dyDescent="0.25">
      <c r="A50" s="13" t="s">
        <v>23</v>
      </c>
      <c r="B50" s="13"/>
    </row>
    <row r="51" spans="1:13" x14ac:dyDescent="0.25">
      <c r="A51" s="13" t="s">
        <v>24</v>
      </c>
      <c r="B51" s="13"/>
    </row>
    <row r="52" spans="1:13" x14ac:dyDescent="0.25">
      <c r="A52" s="13" t="s">
        <v>25</v>
      </c>
      <c r="B52" s="13"/>
    </row>
    <row r="53" spans="1:13" x14ac:dyDescent="0.25">
      <c r="A53" s="40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</row>
    <row r="54" spans="1:13" x14ac:dyDescent="0.25">
      <c r="A54" s="1" t="s">
        <v>71</v>
      </c>
      <c r="B54" s="1">
        <f>SUM(B49)</f>
        <v>0</v>
      </c>
      <c r="C54" s="1">
        <f>SUM(C49)</f>
        <v>0</v>
      </c>
      <c r="D54" s="1">
        <f t="shared" ref="D54:L54" si="15">SUM(D49)</f>
        <v>0</v>
      </c>
      <c r="E54" s="1">
        <f t="shared" si="15"/>
        <v>0</v>
      </c>
      <c r="F54" s="1">
        <f t="shared" si="15"/>
        <v>0</v>
      </c>
      <c r="G54" s="1">
        <f t="shared" si="15"/>
        <v>0</v>
      </c>
      <c r="H54" s="1">
        <f t="shared" si="15"/>
        <v>0</v>
      </c>
      <c r="I54" s="1">
        <f t="shared" si="15"/>
        <v>0</v>
      </c>
      <c r="J54" s="1">
        <f t="shared" si="15"/>
        <v>0</v>
      </c>
      <c r="K54" s="1">
        <f t="shared" si="15"/>
        <v>0</v>
      </c>
      <c r="L54" s="1">
        <f t="shared" si="15"/>
        <v>0</v>
      </c>
      <c r="M54" s="1">
        <f t="shared" ref="M54" si="16">SUM(M49)</f>
        <v>0</v>
      </c>
    </row>
    <row r="56" spans="1:13" ht="15.75" x14ac:dyDescent="0.25">
      <c r="A56" s="47" t="s">
        <v>30</v>
      </c>
      <c r="B56" s="22"/>
    </row>
    <row r="57" spans="1:13" x14ac:dyDescent="0.25">
      <c r="A57" s="35" t="s">
        <v>6</v>
      </c>
      <c r="B57" s="35"/>
      <c r="C57" s="35"/>
      <c r="D57" s="35">
        <v>2025</v>
      </c>
      <c r="E57" s="35">
        <v>2026</v>
      </c>
      <c r="F57" s="35">
        <v>2027</v>
      </c>
      <c r="G57" s="35">
        <v>2028</v>
      </c>
      <c r="H57" s="35">
        <v>2029</v>
      </c>
      <c r="I57" s="35">
        <v>2030</v>
      </c>
      <c r="J57" s="35">
        <v>2031</v>
      </c>
      <c r="K57" s="35">
        <v>2032</v>
      </c>
      <c r="L57" s="35">
        <v>2033</v>
      </c>
      <c r="M57" s="35">
        <v>2034</v>
      </c>
    </row>
    <row r="58" spans="1:13" x14ac:dyDescent="0.25">
      <c r="A58" t="s">
        <v>21</v>
      </c>
      <c r="E58">
        <v>4</v>
      </c>
      <c r="F58">
        <v>4</v>
      </c>
      <c r="G58">
        <v>4</v>
      </c>
      <c r="H58">
        <v>4</v>
      </c>
      <c r="I58">
        <v>4</v>
      </c>
      <c r="J58">
        <v>4</v>
      </c>
      <c r="K58">
        <v>4</v>
      </c>
      <c r="L58">
        <v>4</v>
      </c>
      <c r="M58">
        <v>4</v>
      </c>
    </row>
    <row r="59" spans="1:13" x14ac:dyDescent="0.25">
      <c r="A59" s="13" t="s">
        <v>22</v>
      </c>
      <c r="B59" s="13"/>
    </row>
    <row r="60" spans="1:13" x14ac:dyDescent="0.25">
      <c r="A60" s="13" t="s">
        <v>27</v>
      </c>
      <c r="B60" s="13"/>
    </row>
    <row r="61" spans="1:13" x14ac:dyDescent="0.25">
      <c r="A61" s="136" t="s">
        <v>54</v>
      </c>
      <c r="B61" s="13"/>
    </row>
    <row r="62" spans="1:13" x14ac:dyDescent="0.25">
      <c r="A62" s="13" t="s">
        <v>23</v>
      </c>
      <c r="B62" s="13"/>
    </row>
    <row r="63" spans="1:13" x14ac:dyDescent="0.25">
      <c r="A63" s="13" t="s">
        <v>24</v>
      </c>
      <c r="B63" s="13"/>
    </row>
    <row r="64" spans="1:13" x14ac:dyDescent="0.25">
      <c r="A64" s="13" t="s">
        <v>25</v>
      </c>
      <c r="B64" s="13"/>
    </row>
    <row r="65" spans="1:13" x14ac:dyDescent="0.25">
      <c r="A65" s="40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x14ac:dyDescent="0.25">
      <c r="A66" s="1" t="s">
        <v>28</v>
      </c>
      <c r="B66" s="1"/>
      <c r="C66" s="1">
        <f t="shared" ref="C66:L66" si="17">SUM(C58+C59)</f>
        <v>0</v>
      </c>
      <c r="D66" s="1">
        <f t="shared" si="17"/>
        <v>0</v>
      </c>
      <c r="E66" s="1">
        <f t="shared" si="17"/>
        <v>4</v>
      </c>
      <c r="F66" s="1">
        <f t="shared" si="17"/>
        <v>4</v>
      </c>
      <c r="G66" s="1">
        <f t="shared" si="17"/>
        <v>4</v>
      </c>
      <c r="H66" s="1">
        <f t="shared" si="17"/>
        <v>4</v>
      </c>
      <c r="I66" s="1">
        <f t="shared" si="17"/>
        <v>4</v>
      </c>
      <c r="J66" s="1">
        <f t="shared" si="17"/>
        <v>4</v>
      </c>
      <c r="K66" s="1">
        <f t="shared" si="17"/>
        <v>4</v>
      </c>
      <c r="L66" s="1">
        <f t="shared" si="17"/>
        <v>4</v>
      </c>
      <c r="M66" s="1">
        <f t="shared" ref="M66" si="18">SUM(M58+M59)</f>
        <v>4</v>
      </c>
    </row>
    <row r="67" spans="1:13" x14ac:dyDescent="0.25">
      <c r="A67" s="6" t="s">
        <v>67</v>
      </c>
      <c r="B67" s="6"/>
      <c r="C67" s="6">
        <f>C66</f>
        <v>0</v>
      </c>
      <c r="D67" s="6">
        <f>C67+D66</f>
        <v>0</v>
      </c>
      <c r="E67" s="6">
        <f t="shared" ref="E67" si="19">D67+E66</f>
        <v>4</v>
      </c>
      <c r="F67" s="6">
        <f t="shared" ref="F67" si="20">E67+F66</f>
        <v>8</v>
      </c>
      <c r="G67" s="6">
        <f t="shared" ref="G67" si="21">F67+G66</f>
        <v>12</v>
      </c>
      <c r="H67" s="6">
        <f t="shared" ref="H67" si="22">G67+H66</f>
        <v>16</v>
      </c>
      <c r="I67" s="6">
        <f t="shared" ref="I67" si="23">H67+I66</f>
        <v>20</v>
      </c>
      <c r="J67" s="6">
        <f t="shared" ref="J67" si="24">I67+J66</f>
        <v>24</v>
      </c>
      <c r="K67" s="6">
        <f t="shared" ref="K67" si="25">J67+K66</f>
        <v>28</v>
      </c>
      <c r="L67" s="6">
        <f t="shared" ref="L67:M67" si="26">K67+L66</f>
        <v>32</v>
      </c>
      <c r="M67" s="6">
        <f t="shared" si="26"/>
        <v>36</v>
      </c>
    </row>
    <row r="68" spans="1:13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70" spans="1:13" x14ac:dyDescent="0.25">
      <c r="A70" s="35" t="s">
        <v>6</v>
      </c>
      <c r="B70" s="35">
        <v>2023</v>
      </c>
      <c r="C70" s="35">
        <v>2024</v>
      </c>
      <c r="D70" s="35">
        <v>2025</v>
      </c>
      <c r="E70" s="35">
        <v>2026</v>
      </c>
      <c r="F70" s="35">
        <v>2027</v>
      </c>
      <c r="G70" s="35">
        <v>2028</v>
      </c>
      <c r="H70" s="35">
        <v>2029</v>
      </c>
      <c r="I70" s="35">
        <v>2030</v>
      </c>
      <c r="J70" s="35">
        <v>2031</v>
      </c>
      <c r="K70" s="35">
        <v>2032</v>
      </c>
      <c r="L70" s="35">
        <v>2033</v>
      </c>
      <c r="M70" s="35">
        <v>2034</v>
      </c>
    </row>
    <row r="71" spans="1:13" ht="30" x14ac:dyDescent="0.25">
      <c r="A71" s="44" t="s">
        <v>26</v>
      </c>
      <c r="B71" s="44"/>
    </row>
    <row r="72" spans="1:13" x14ac:dyDescent="0.25">
      <c r="A72" s="13" t="s">
        <v>23</v>
      </c>
      <c r="B72" s="13"/>
    </row>
    <row r="73" spans="1:13" x14ac:dyDescent="0.25">
      <c r="A73" s="13" t="s">
        <v>24</v>
      </c>
      <c r="B73" s="13"/>
    </row>
    <row r="74" spans="1:13" x14ac:dyDescent="0.25">
      <c r="A74" s="13" t="s">
        <v>25</v>
      </c>
      <c r="B74" s="13"/>
    </row>
    <row r="75" spans="1:13" x14ac:dyDescent="0.25">
      <c r="A75" s="40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</row>
    <row r="76" spans="1:13" x14ac:dyDescent="0.25">
      <c r="A76" s="1" t="s">
        <v>71</v>
      </c>
      <c r="B76" s="1">
        <f>SUM(B71)</f>
        <v>0</v>
      </c>
      <c r="C76" s="1">
        <f>SUM(C71)</f>
        <v>0</v>
      </c>
      <c r="D76" s="1">
        <f t="shared" ref="D76:L76" si="27">SUM(D71)</f>
        <v>0</v>
      </c>
      <c r="E76" s="1">
        <f t="shared" si="27"/>
        <v>0</v>
      </c>
      <c r="F76" s="1">
        <f t="shared" si="27"/>
        <v>0</v>
      </c>
      <c r="G76" s="1">
        <f t="shared" si="27"/>
        <v>0</v>
      </c>
      <c r="H76" s="1">
        <f t="shared" si="27"/>
        <v>0</v>
      </c>
      <c r="I76" s="1">
        <f t="shared" si="27"/>
        <v>0</v>
      </c>
      <c r="J76" s="1">
        <f t="shared" si="27"/>
        <v>0</v>
      </c>
      <c r="K76" s="1">
        <f t="shared" si="27"/>
        <v>0</v>
      </c>
      <c r="L76" s="1">
        <f t="shared" si="27"/>
        <v>0</v>
      </c>
      <c r="M76" s="1">
        <f t="shared" ref="M76" si="28">SUM(M71)</f>
        <v>0</v>
      </c>
    </row>
    <row r="78" spans="1:13" x14ac:dyDescent="0.25">
      <c r="A78" s="42" t="s">
        <v>61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80" spans="1:13" ht="15.75" x14ac:dyDescent="0.25">
      <c r="A80" s="47" t="s">
        <v>55</v>
      </c>
      <c r="B80" s="22"/>
    </row>
    <row r="81" spans="1:13" x14ac:dyDescent="0.25">
      <c r="A81" s="35" t="s">
        <v>6</v>
      </c>
      <c r="B81" s="35"/>
      <c r="C81" s="35"/>
      <c r="D81" s="35">
        <v>2025</v>
      </c>
      <c r="E81" s="35">
        <v>2026</v>
      </c>
      <c r="F81" s="35">
        <v>2027</v>
      </c>
      <c r="G81" s="35">
        <v>2028</v>
      </c>
      <c r="H81" s="35">
        <v>2029</v>
      </c>
      <c r="I81" s="35">
        <v>2030</v>
      </c>
      <c r="J81" s="35">
        <v>2031</v>
      </c>
      <c r="K81" s="35">
        <v>2032</v>
      </c>
      <c r="L81" s="35">
        <v>2033</v>
      </c>
      <c r="M81" s="35">
        <v>2034</v>
      </c>
    </row>
    <row r="82" spans="1:13" x14ac:dyDescent="0.25">
      <c r="A82" t="s">
        <v>21</v>
      </c>
    </row>
    <row r="83" spans="1:13" x14ac:dyDescent="0.25">
      <c r="A83" s="13" t="s">
        <v>22</v>
      </c>
      <c r="B83" s="13"/>
    </row>
    <row r="84" spans="1:13" x14ac:dyDescent="0.25">
      <c r="A84" s="13" t="s">
        <v>27</v>
      </c>
      <c r="B84" s="13"/>
    </row>
    <row r="85" spans="1:13" x14ac:dyDescent="0.25">
      <c r="A85" s="136" t="s">
        <v>54</v>
      </c>
      <c r="B85" s="13"/>
    </row>
    <row r="86" spans="1:13" x14ac:dyDescent="0.25">
      <c r="A86" s="13" t="s">
        <v>23</v>
      </c>
      <c r="B86" s="13"/>
    </row>
    <row r="87" spans="1:13" x14ac:dyDescent="0.25">
      <c r="A87" s="13" t="s">
        <v>24</v>
      </c>
      <c r="B87" s="13"/>
    </row>
    <row r="88" spans="1:13" x14ac:dyDescent="0.25">
      <c r="A88" s="13" t="s">
        <v>25</v>
      </c>
      <c r="B88" s="13"/>
    </row>
    <row r="89" spans="1:13" x14ac:dyDescent="0.25">
      <c r="A89" s="40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</row>
    <row r="90" spans="1:13" x14ac:dyDescent="0.25">
      <c r="A90" s="1" t="s">
        <v>28</v>
      </c>
      <c r="B90" s="1"/>
      <c r="C90" s="1">
        <f t="shared" ref="C90:M90" si="29">SUM(C82+C83)</f>
        <v>0</v>
      </c>
      <c r="D90" s="1">
        <f t="shared" si="29"/>
        <v>0</v>
      </c>
      <c r="E90" s="1">
        <f t="shared" si="29"/>
        <v>0</v>
      </c>
      <c r="F90" s="1">
        <f t="shared" si="29"/>
        <v>0</v>
      </c>
      <c r="G90" s="1">
        <f t="shared" si="29"/>
        <v>0</v>
      </c>
      <c r="H90" s="1">
        <f t="shared" si="29"/>
        <v>0</v>
      </c>
      <c r="I90" s="1">
        <f t="shared" si="29"/>
        <v>0</v>
      </c>
      <c r="J90" s="1">
        <f t="shared" si="29"/>
        <v>0</v>
      </c>
      <c r="K90" s="1">
        <f t="shared" si="29"/>
        <v>0</v>
      </c>
      <c r="L90" s="1">
        <f t="shared" si="29"/>
        <v>0</v>
      </c>
      <c r="M90" s="1">
        <f t="shared" si="29"/>
        <v>0</v>
      </c>
    </row>
    <row r="91" spans="1:13" x14ac:dyDescent="0.25">
      <c r="A91" s="6" t="s">
        <v>67</v>
      </c>
      <c r="B91" s="6"/>
      <c r="C91" s="6">
        <f>C90</f>
        <v>0</v>
      </c>
      <c r="D91" s="6">
        <f>C91+D90</f>
        <v>0</v>
      </c>
      <c r="E91" s="6">
        <f t="shared" ref="E91" si="30">D91+E90</f>
        <v>0</v>
      </c>
      <c r="F91" s="6">
        <f t="shared" ref="F91" si="31">E91+F90</f>
        <v>0</v>
      </c>
      <c r="G91" s="6">
        <f t="shared" ref="G91" si="32">F91+G90</f>
        <v>0</v>
      </c>
      <c r="H91" s="6">
        <f t="shared" ref="H91" si="33">G91+H90</f>
        <v>0</v>
      </c>
      <c r="I91" s="6">
        <f t="shared" ref="I91" si="34">H91+I90</f>
        <v>0</v>
      </c>
      <c r="J91" s="6">
        <f t="shared" ref="J91" si="35">I91+J90</f>
        <v>0</v>
      </c>
      <c r="K91" s="6">
        <f t="shared" ref="K91" si="36">J91+K90</f>
        <v>0</v>
      </c>
      <c r="L91" s="6">
        <f t="shared" ref="L91" si="37">K91+L90</f>
        <v>0</v>
      </c>
      <c r="M91" s="6">
        <f t="shared" ref="M91" si="38">L91+M90</f>
        <v>0</v>
      </c>
    </row>
    <row r="92" spans="1:13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4" spans="1:13" x14ac:dyDescent="0.25">
      <c r="A94" s="35" t="s">
        <v>6</v>
      </c>
      <c r="B94" s="35">
        <v>2023</v>
      </c>
      <c r="C94" s="35">
        <v>2024</v>
      </c>
      <c r="D94" s="35">
        <v>2025</v>
      </c>
      <c r="E94" s="35">
        <v>2026</v>
      </c>
      <c r="F94" s="35">
        <v>2027</v>
      </c>
      <c r="G94" s="35">
        <v>2028</v>
      </c>
      <c r="H94" s="35">
        <v>2029</v>
      </c>
      <c r="I94" s="35">
        <v>2030</v>
      </c>
      <c r="J94" s="35">
        <v>2031</v>
      </c>
      <c r="K94" s="35">
        <v>2032</v>
      </c>
      <c r="L94" s="35">
        <v>2033</v>
      </c>
      <c r="M94" s="35">
        <v>2034</v>
      </c>
    </row>
    <row r="95" spans="1:13" ht="30" x14ac:dyDescent="0.25">
      <c r="A95" s="44" t="s">
        <v>26</v>
      </c>
      <c r="B95" s="44"/>
    </row>
    <row r="96" spans="1:13" x14ac:dyDescent="0.25">
      <c r="A96" s="13" t="s">
        <v>23</v>
      </c>
      <c r="B96" s="13"/>
    </row>
    <row r="97" spans="1:13" x14ac:dyDescent="0.25">
      <c r="A97" s="13" t="s">
        <v>24</v>
      </c>
      <c r="B97" s="13"/>
    </row>
    <row r="98" spans="1:13" x14ac:dyDescent="0.25">
      <c r="A98" s="13" t="s">
        <v>25</v>
      </c>
      <c r="B98" s="13"/>
    </row>
    <row r="99" spans="1:13" x14ac:dyDescent="0.25">
      <c r="A99" s="40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</row>
    <row r="100" spans="1:13" x14ac:dyDescent="0.25">
      <c r="A100" s="1" t="s">
        <v>71</v>
      </c>
      <c r="B100" s="1">
        <f>SUM(B95)</f>
        <v>0</v>
      </c>
      <c r="C100" s="1">
        <f>SUM(C95)</f>
        <v>0</v>
      </c>
      <c r="D100" s="1">
        <f t="shared" ref="D100:M100" si="39">SUM(D95)</f>
        <v>0</v>
      </c>
      <c r="E100" s="1">
        <f t="shared" si="39"/>
        <v>0</v>
      </c>
      <c r="F100" s="1">
        <f t="shared" si="39"/>
        <v>0</v>
      </c>
      <c r="G100" s="1">
        <f t="shared" si="39"/>
        <v>0</v>
      </c>
      <c r="H100" s="1">
        <f t="shared" si="39"/>
        <v>0</v>
      </c>
      <c r="I100" s="1">
        <f t="shared" si="39"/>
        <v>0</v>
      </c>
      <c r="J100" s="1">
        <f t="shared" si="39"/>
        <v>0</v>
      </c>
      <c r="K100" s="1">
        <f t="shared" si="39"/>
        <v>0</v>
      </c>
      <c r="L100" s="1">
        <f t="shared" si="39"/>
        <v>0</v>
      </c>
      <c r="M100" s="1">
        <f t="shared" si="39"/>
        <v>0</v>
      </c>
    </row>
    <row r="102" spans="1:13" x14ac:dyDescent="0.25">
      <c r="A102" s="212" t="s">
        <v>69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6" t="s">
        <v>68</v>
      </c>
      <c r="B103" s="6"/>
      <c r="C103" s="6"/>
      <c r="D103" s="6">
        <f>D67+D91+D45</f>
        <v>0.2</v>
      </c>
      <c r="E103" s="6">
        <f t="shared" ref="E103:M103" si="40">E67+E91+E45</f>
        <v>4.4000000000000004</v>
      </c>
      <c r="F103" s="6">
        <f t="shared" si="40"/>
        <v>8.6999999999999993</v>
      </c>
      <c r="G103" s="6">
        <f t="shared" si="40"/>
        <v>13.2</v>
      </c>
      <c r="H103" s="6">
        <f t="shared" si="40"/>
        <v>17.7</v>
      </c>
      <c r="I103" s="6">
        <f t="shared" si="40"/>
        <v>22.2</v>
      </c>
      <c r="J103" s="6">
        <f t="shared" si="40"/>
        <v>26.7</v>
      </c>
      <c r="K103" s="6">
        <f t="shared" si="40"/>
        <v>31.2</v>
      </c>
      <c r="L103" s="6">
        <f t="shared" si="40"/>
        <v>35.799999999999997</v>
      </c>
      <c r="M103" s="6">
        <f t="shared" si="40"/>
        <v>40.4</v>
      </c>
    </row>
    <row r="104" spans="1:13" x14ac:dyDescent="0.25">
      <c r="A104" s="6" t="s">
        <v>70</v>
      </c>
      <c r="B104" s="6">
        <f t="shared" ref="B104:M104" si="41">B54+B76+B100</f>
        <v>0</v>
      </c>
      <c r="C104" s="6">
        <f t="shared" si="41"/>
        <v>0</v>
      </c>
      <c r="D104" s="6">
        <f t="shared" si="41"/>
        <v>0</v>
      </c>
      <c r="E104" s="6">
        <f t="shared" si="41"/>
        <v>0</v>
      </c>
      <c r="F104" s="6">
        <f t="shared" si="41"/>
        <v>0</v>
      </c>
      <c r="G104" s="6">
        <f t="shared" si="41"/>
        <v>0</v>
      </c>
      <c r="H104" s="6">
        <f t="shared" si="41"/>
        <v>0</v>
      </c>
      <c r="I104" s="6">
        <f t="shared" si="41"/>
        <v>0</v>
      </c>
      <c r="J104" s="6">
        <f t="shared" si="41"/>
        <v>0</v>
      </c>
      <c r="K104" s="6">
        <f t="shared" si="41"/>
        <v>0</v>
      </c>
      <c r="L104" s="6">
        <f t="shared" si="41"/>
        <v>0</v>
      </c>
      <c r="M104" s="6">
        <f t="shared" si="41"/>
        <v>0</v>
      </c>
    </row>
    <row r="106" spans="1:13" hidden="1" x14ac:dyDescent="0.25"/>
    <row r="107" spans="1:13" hidden="1" x14ac:dyDescent="0.25"/>
    <row r="108" spans="1:13" hidden="1" x14ac:dyDescent="0.25">
      <c r="B108" t="s">
        <v>88</v>
      </c>
      <c r="C108">
        <f>C6+C19+C36+C58+C71+C82</f>
        <v>16.100000000000001</v>
      </c>
      <c r="D108">
        <f t="shared" ref="D108:M108" si="42">D6+D19+D36+D49+D58+D71+D82</f>
        <v>13.1</v>
      </c>
      <c r="E108">
        <f t="shared" si="42"/>
        <v>18.2</v>
      </c>
      <c r="F108">
        <f>F6+F19+F36+F49+F58+F71+F82</f>
        <v>19.3</v>
      </c>
      <c r="G108">
        <f t="shared" si="42"/>
        <v>19.5</v>
      </c>
      <c r="H108">
        <f t="shared" si="42"/>
        <v>20.5</v>
      </c>
      <c r="I108">
        <f t="shared" si="42"/>
        <v>21.5</v>
      </c>
      <c r="J108">
        <f t="shared" si="42"/>
        <v>21.5</v>
      </c>
      <c r="K108">
        <f t="shared" si="42"/>
        <v>23.5</v>
      </c>
      <c r="L108">
        <f t="shared" si="42"/>
        <v>23.6</v>
      </c>
      <c r="M108">
        <f t="shared" si="42"/>
        <v>24.6</v>
      </c>
    </row>
    <row r="109" spans="1:13" hidden="1" x14ac:dyDescent="0.25">
      <c r="B109" t="s">
        <v>101</v>
      </c>
      <c r="C109">
        <f t="shared" ref="C109:M109" si="43">C6+C37+C36+C58</f>
        <v>6.1</v>
      </c>
      <c r="D109">
        <f t="shared" si="43"/>
        <v>3.1</v>
      </c>
      <c r="E109">
        <f t="shared" si="43"/>
        <v>7.2</v>
      </c>
      <c r="F109">
        <f t="shared" si="43"/>
        <v>8.3000000000000007</v>
      </c>
      <c r="G109">
        <f t="shared" si="43"/>
        <v>8.5</v>
      </c>
      <c r="H109">
        <f t="shared" si="43"/>
        <v>8.5</v>
      </c>
      <c r="I109">
        <f t="shared" si="43"/>
        <v>9.5</v>
      </c>
      <c r="J109">
        <f t="shared" si="43"/>
        <v>9.5</v>
      </c>
      <c r="K109">
        <f t="shared" si="43"/>
        <v>10.5</v>
      </c>
      <c r="L109">
        <f t="shared" si="43"/>
        <v>10.6</v>
      </c>
      <c r="M109">
        <f t="shared" si="43"/>
        <v>11.6</v>
      </c>
    </row>
    <row r="110" spans="1:13" hidden="1" x14ac:dyDescent="0.25">
      <c r="B110" t="s">
        <v>102</v>
      </c>
      <c r="C110" s="221">
        <f t="shared" ref="C110:M110" si="44">C19</f>
        <v>10</v>
      </c>
      <c r="D110" s="221">
        <f t="shared" si="44"/>
        <v>10</v>
      </c>
      <c r="E110" s="221">
        <f t="shared" si="44"/>
        <v>11</v>
      </c>
      <c r="F110" s="221">
        <f t="shared" si="44"/>
        <v>11</v>
      </c>
      <c r="G110" s="221">
        <f t="shared" si="44"/>
        <v>11</v>
      </c>
      <c r="H110" s="221">
        <f t="shared" si="44"/>
        <v>12</v>
      </c>
      <c r="I110" s="221">
        <f t="shared" si="44"/>
        <v>12</v>
      </c>
      <c r="J110" s="221">
        <f t="shared" si="44"/>
        <v>12</v>
      </c>
      <c r="K110" s="221">
        <f t="shared" si="44"/>
        <v>13</v>
      </c>
      <c r="L110" s="221">
        <f t="shared" si="44"/>
        <v>13</v>
      </c>
      <c r="M110" s="221">
        <f t="shared" si="44"/>
        <v>13</v>
      </c>
    </row>
    <row r="111" spans="1:13" hidden="1" x14ac:dyDescent="0.25"/>
    <row r="112" spans="1:13" hidden="1" x14ac:dyDescent="0.25">
      <c r="C112" s="221">
        <f>C108-C109-C110</f>
        <v>0</v>
      </c>
      <c r="D112" s="221">
        <f t="shared" ref="D112:M112" si="45">D108-D109-D110</f>
        <v>0</v>
      </c>
      <c r="E112" s="221">
        <f t="shared" si="45"/>
        <v>0</v>
      </c>
      <c r="F112" s="221">
        <f t="shared" si="45"/>
        <v>0</v>
      </c>
      <c r="G112" s="221">
        <f t="shared" si="45"/>
        <v>0</v>
      </c>
      <c r="H112" s="221">
        <f t="shared" si="45"/>
        <v>0</v>
      </c>
      <c r="I112" s="221">
        <f t="shared" si="45"/>
        <v>0</v>
      </c>
      <c r="J112" s="221">
        <f t="shared" si="45"/>
        <v>0</v>
      </c>
      <c r="K112" s="221">
        <f t="shared" si="45"/>
        <v>0</v>
      </c>
      <c r="L112" s="221">
        <f t="shared" si="45"/>
        <v>0</v>
      </c>
      <c r="M112" s="221">
        <f t="shared" si="45"/>
        <v>0</v>
      </c>
    </row>
    <row r="113" spans="2:13" hidden="1" x14ac:dyDescent="0.25"/>
    <row r="114" spans="2:13" hidden="1" x14ac:dyDescent="0.25"/>
    <row r="115" spans="2:13" hidden="1" x14ac:dyDescent="0.25"/>
    <row r="116" spans="2:13" hidden="1" x14ac:dyDescent="0.25"/>
    <row r="117" spans="2:13" hidden="1" x14ac:dyDescent="0.25">
      <c r="C117">
        <f>C6+C36+C49+C58</f>
        <v>6.1</v>
      </c>
      <c r="D117">
        <f t="shared" ref="D117:M117" si="46">D6+D36+D49+D58</f>
        <v>3.1</v>
      </c>
      <c r="E117">
        <f t="shared" si="46"/>
        <v>7.2</v>
      </c>
      <c r="F117">
        <f t="shared" si="46"/>
        <v>8.3000000000000007</v>
      </c>
      <c r="G117">
        <f t="shared" si="46"/>
        <v>8.5</v>
      </c>
      <c r="H117">
        <f t="shared" si="46"/>
        <v>8.5</v>
      </c>
      <c r="I117">
        <f t="shared" si="46"/>
        <v>9.5</v>
      </c>
      <c r="J117">
        <f t="shared" si="46"/>
        <v>9.5</v>
      </c>
      <c r="K117">
        <f t="shared" si="46"/>
        <v>10.5</v>
      </c>
      <c r="L117">
        <f t="shared" si="46"/>
        <v>10.6</v>
      </c>
      <c r="M117">
        <f t="shared" si="46"/>
        <v>11.6</v>
      </c>
    </row>
    <row r="118" spans="2:13" hidden="1" x14ac:dyDescent="0.25">
      <c r="B118" t="s">
        <v>112</v>
      </c>
      <c r="C118">
        <f>C19</f>
        <v>10</v>
      </c>
      <c r="D118">
        <f t="shared" ref="D118:M118" si="47">D19</f>
        <v>10</v>
      </c>
      <c r="E118">
        <f t="shared" si="47"/>
        <v>11</v>
      </c>
      <c r="F118">
        <f t="shared" si="47"/>
        <v>11</v>
      </c>
      <c r="G118">
        <f t="shared" si="47"/>
        <v>11</v>
      </c>
      <c r="H118">
        <f t="shared" si="47"/>
        <v>12</v>
      </c>
      <c r="I118">
        <f t="shared" si="47"/>
        <v>12</v>
      </c>
      <c r="J118">
        <f t="shared" si="47"/>
        <v>12</v>
      </c>
      <c r="K118">
        <f t="shared" si="47"/>
        <v>13</v>
      </c>
      <c r="L118">
        <f t="shared" si="47"/>
        <v>13</v>
      </c>
      <c r="M118">
        <f t="shared" si="47"/>
        <v>13</v>
      </c>
    </row>
    <row r="119" spans="2:13" hidden="1" x14ac:dyDescent="0.25"/>
    <row r="120" spans="2:13" hidden="1" x14ac:dyDescent="0.25">
      <c r="B120" t="s">
        <v>113</v>
      </c>
      <c r="C120">
        <f>C36+C58</f>
        <v>0.1</v>
      </c>
      <c r="D120">
        <f t="shared" ref="D120:M120" si="48">D36+D58</f>
        <v>0.1</v>
      </c>
      <c r="E120">
        <f t="shared" si="48"/>
        <v>4.2</v>
      </c>
      <c r="F120">
        <f t="shared" si="48"/>
        <v>4.3</v>
      </c>
      <c r="G120">
        <f t="shared" si="48"/>
        <v>4.5</v>
      </c>
      <c r="H120">
        <f t="shared" si="48"/>
        <v>4.5</v>
      </c>
      <c r="I120">
        <f t="shared" si="48"/>
        <v>4.5</v>
      </c>
      <c r="J120">
        <f t="shared" si="48"/>
        <v>4.5</v>
      </c>
      <c r="K120">
        <f t="shared" si="48"/>
        <v>4.5</v>
      </c>
      <c r="L120">
        <f t="shared" si="48"/>
        <v>4.5999999999999996</v>
      </c>
      <c r="M120">
        <f t="shared" si="48"/>
        <v>4.5999999999999996</v>
      </c>
    </row>
    <row r="121" spans="2:13" hidden="1" x14ac:dyDescent="0.25"/>
    <row r="122" spans="2:13" hidden="1" x14ac:dyDescent="0.25"/>
    <row r="123" spans="2:13" hidden="1" x14ac:dyDescent="0.25"/>
    <row r="124" spans="2:13" hidden="1" x14ac:dyDescent="0.25"/>
    <row r="125" spans="2:13" hidden="1" x14ac:dyDescent="0.25"/>
    <row r="126" spans="2:13" hidden="1" x14ac:dyDescent="0.25"/>
  </sheetData>
  <pageMargins left="0.31" right="0.36" top="0.74803149606299213" bottom="0.74803149606299213" header="0.31496062992125984" footer="0.31496062992125984"/>
  <pageSetup paperSize="9" scale="9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DEF67-689E-471C-BBD5-444C9C8E00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27983B-9125-4ECB-A52A-E63C0D085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B291F1-B77B-4F8E-978B-9D67C2C6A5EA}">
  <ds:schemaRefs>
    <ds:schemaRef ds:uri="e0a75ba3-5f73-410c-b820-1976997e1f14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36a95c2c-b23c-4176-9712-b2c892f03294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2023-2034 KoV taxekoll</vt:lpstr>
      <vt:lpstr>2023-2034 KoV skattefin</vt:lpstr>
      <vt:lpstr>Betydande projekt</vt:lpstr>
      <vt:lpstr>Kapitalkostnadsutveckling</vt:lpstr>
      <vt:lpstr>Driftkostnadsutveckling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lenthy2001</dc:creator>
  <cp:keywords/>
  <dc:description/>
  <cp:lastModifiedBy>Maria Carlsson</cp:lastModifiedBy>
  <cp:revision/>
  <cp:lastPrinted>2024-03-12T07:05:04Z</cp:lastPrinted>
  <dcterms:created xsi:type="dcterms:W3CDTF">2015-11-17T13:47:51Z</dcterms:created>
  <dcterms:modified xsi:type="dcterms:W3CDTF">2024-04-09T11:18:36Z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</Properties>
</file>